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7\7.TRANSPARENCIA\1.MUNICIPAL\PT-2DO-TRIM-2017\TR-MPAL-2DO-TRIM-2017\"/>
    </mc:Choice>
  </mc:AlternateContent>
  <bookViews>
    <workbookView xWindow="0" yWindow="0" windowWidth="20490" windowHeight="7875" firstSheet="1" activeTab="1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F6c!$A$3:$G$79</definedName>
    <definedName name="_xlnm._FilterDatabase" localSheetId="4" hidden="1">F6d!$A$3:$G$27</definedName>
    <definedName name="_xlnm.Print_Titles" localSheetId="1">F6a!$1:$3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5" i="4"/>
  <c r="G24" i="4"/>
  <c r="F23" i="4"/>
  <c r="E23" i="4"/>
  <c r="D23" i="4"/>
  <c r="G23" i="4" s="1"/>
  <c r="C23" i="4"/>
  <c r="B23" i="4"/>
  <c r="D22" i="4"/>
  <c r="C22" i="4" s="1"/>
  <c r="G21" i="4"/>
  <c r="G20" i="4"/>
  <c r="C20" i="4"/>
  <c r="F19" i="4"/>
  <c r="F17" i="4" s="1"/>
  <c r="F16" i="4" s="1"/>
  <c r="E19" i="4"/>
  <c r="D19" i="4"/>
  <c r="G19" i="4" s="1"/>
  <c r="B19" i="4"/>
  <c r="B17" i="4" s="1"/>
  <c r="B16" i="4" s="1"/>
  <c r="G18" i="4"/>
  <c r="E17" i="4"/>
  <c r="E16" i="4"/>
  <c r="G14" i="4"/>
  <c r="F14" i="4"/>
  <c r="E14" i="4"/>
  <c r="C14" i="4"/>
  <c r="G13" i="4"/>
  <c r="G12" i="4"/>
  <c r="F11" i="4"/>
  <c r="E11" i="4"/>
  <c r="G11" i="4" s="1"/>
  <c r="D11" i="4"/>
  <c r="C11" i="4"/>
  <c r="B11" i="4"/>
  <c r="G10" i="4"/>
  <c r="D10" i="4"/>
  <c r="C10" i="4"/>
  <c r="G9" i="4"/>
  <c r="C9" i="4"/>
  <c r="G8" i="4"/>
  <c r="C8" i="4"/>
  <c r="C7" i="4" s="1"/>
  <c r="G7" i="4"/>
  <c r="F7" i="4"/>
  <c r="F5" i="4" s="1"/>
  <c r="F4" i="4" s="1"/>
  <c r="E7" i="4"/>
  <c r="D7" i="4"/>
  <c r="D5" i="4" s="1"/>
  <c r="B7" i="4"/>
  <c r="B5" i="4" s="1"/>
  <c r="B4" i="4" s="1"/>
  <c r="G6" i="4"/>
  <c r="E5" i="4"/>
  <c r="E4" i="4" s="1"/>
  <c r="E27" i="4" s="1"/>
  <c r="G77" i="3"/>
  <c r="G76" i="3"/>
  <c r="G75" i="3"/>
  <c r="G74" i="3"/>
  <c r="C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C64" i="3"/>
  <c r="G63" i="3"/>
  <c r="C63" i="3"/>
  <c r="C62" i="3" s="1"/>
  <c r="F62" i="3"/>
  <c r="E62" i="3"/>
  <c r="D62" i="3"/>
  <c r="G62" i="3" s="1"/>
  <c r="B62" i="3"/>
  <c r="G60" i="3"/>
  <c r="C60" i="3"/>
  <c r="G59" i="3"/>
  <c r="G58" i="3"/>
  <c r="C58" i="3"/>
  <c r="G57" i="3"/>
  <c r="C57" i="3"/>
  <c r="G56" i="3"/>
  <c r="G55" i="3"/>
  <c r="C55" i="3"/>
  <c r="C53" i="3" s="1"/>
  <c r="G54" i="3"/>
  <c r="C54" i="3"/>
  <c r="G53" i="3"/>
  <c r="F53" i="3"/>
  <c r="F42" i="3" s="1"/>
  <c r="E53" i="3"/>
  <c r="D53" i="3"/>
  <c r="B53" i="3"/>
  <c r="B42" i="3" s="1"/>
  <c r="G51" i="3"/>
  <c r="G50" i="3"/>
  <c r="C50" i="3"/>
  <c r="G49" i="3"/>
  <c r="G48" i="3"/>
  <c r="C48" i="3"/>
  <c r="G47" i="3"/>
  <c r="G46" i="3"/>
  <c r="C46" i="3"/>
  <c r="G45" i="3"/>
  <c r="G44" i="3"/>
  <c r="G43" i="3"/>
  <c r="F43" i="3"/>
  <c r="E43" i="3"/>
  <c r="D43" i="3"/>
  <c r="D42" i="3" s="1"/>
  <c r="C43" i="3"/>
  <c r="B43" i="3"/>
  <c r="E42" i="3"/>
  <c r="G40" i="3"/>
  <c r="G39" i="3"/>
  <c r="G38" i="3"/>
  <c r="G37" i="3"/>
  <c r="G36" i="3"/>
  <c r="F36" i="3"/>
  <c r="E36" i="3"/>
  <c r="D36" i="3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22" i="3"/>
  <c r="G21" i="3"/>
  <c r="G20" i="3"/>
  <c r="G19" i="3"/>
  <c r="G18" i="3"/>
  <c r="G17" i="3"/>
  <c r="G16" i="3"/>
  <c r="F16" i="3"/>
  <c r="E16" i="3"/>
  <c r="D16" i="3"/>
  <c r="C16" i="3"/>
  <c r="B16" i="3"/>
  <c r="G14" i="3"/>
  <c r="G13" i="3"/>
  <c r="G12" i="3"/>
  <c r="G11" i="3"/>
  <c r="G10" i="3"/>
  <c r="G9" i="3"/>
  <c r="G8" i="3"/>
  <c r="G7" i="3"/>
  <c r="G6" i="3" s="1"/>
  <c r="G5" i="3" s="1"/>
  <c r="F6" i="3"/>
  <c r="F5" i="3" s="1"/>
  <c r="F79" i="3" s="1"/>
  <c r="E6" i="3"/>
  <c r="E5" i="3" s="1"/>
  <c r="E79" i="3" s="1"/>
  <c r="D6" i="3"/>
  <c r="C6" i="3"/>
  <c r="B6" i="3"/>
  <c r="B5" i="3" s="1"/>
  <c r="B79" i="3" s="1"/>
  <c r="D5" i="3"/>
  <c r="C5" i="3"/>
  <c r="G50" i="2"/>
  <c r="G49" i="2"/>
  <c r="G48" i="2"/>
  <c r="G47" i="2"/>
  <c r="G46" i="2"/>
  <c r="G45" i="2"/>
  <c r="G44" i="2"/>
  <c r="G43" i="2"/>
  <c r="G42" i="2"/>
  <c r="G41" i="2"/>
  <c r="G40" i="2"/>
  <c r="G39" i="2"/>
  <c r="G38" i="2" s="1"/>
  <c r="F38" i="2"/>
  <c r="E38" i="2"/>
  <c r="D38" i="2"/>
  <c r="C38" i="2"/>
  <c r="B38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 s="1"/>
  <c r="F5" i="2"/>
  <c r="F52" i="2" s="1"/>
  <c r="E5" i="2"/>
  <c r="E52" i="2" s="1"/>
  <c r="D5" i="2"/>
  <c r="D52" i="2" s="1"/>
  <c r="C5" i="2"/>
  <c r="C52" i="2" s="1"/>
  <c r="B5" i="2"/>
  <c r="B52" i="2" s="1"/>
  <c r="F27" i="4" l="1"/>
  <c r="B27" i="4"/>
  <c r="G5" i="4"/>
  <c r="G4" i="4" s="1"/>
  <c r="C5" i="4"/>
  <c r="C4" i="4" s="1"/>
  <c r="D4" i="4"/>
  <c r="D17" i="4"/>
  <c r="G22" i="4"/>
  <c r="C19" i="4"/>
  <c r="G79" i="3"/>
  <c r="C42" i="3"/>
  <c r="C79" i="3"/>
  <c r="G42" i="3"/>
  <c r="D79" i="3"/>
  <c r="G52" i="2"/>
  <c r="D16" i="4" l="1"/>
  <c r="D27" i="4" s="1"/>
  <c r="G17" i="4"/>
  <c r="G16" i="4" s="1"/>
  <c r="G27" i="4" s="1"/>
  <c r="C17" i="4"/>
  <c r="C16" i="4" s="1"/>
  <c r="C27" i="4" s="1"/>
</calcChain>
</file>

<file path=xl/sharedStrings.xml><?xml version="1.0" encoding="utf-8"?>
<sst xmlns="http://schemas.openxmlformats.org/spreadsheetml/2006/main" count="323" uniqueCount="187">
  <si>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</si>
  <si>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</si>
  <si>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</si>
  <si>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</si>
  <si>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</si>
  <si>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</si>
  <si>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</si>
  <si>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</si>
  <si>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</si>
  <si>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</si>
  <si>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</si>
  <si>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</si>
  <si>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</si>
  <si>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</si>
  <si>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</si>
  <si>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</si>
  <si>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</si>
  <si>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</si>
  <si>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</si>
  <si>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</si>
  <si>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</si>
  <si>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</si>
  <si>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</si>
  <si>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</si>
  <si>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</si>
  <si>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</si>
  <si>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</si>
  <si>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</si>
  <si>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</si>
  <si>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</si>
  <si>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</si>
  <si>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</si>
  <si>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</si>
  <si>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</si>
  <si>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</si>
  <si>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</si>
  <si>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</si>
  <si>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</si>
  <si>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</si>
  <si>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</si>
  <si>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</si>
  <si>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</si>
  <si>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</si>
  <si>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</si>
  <si>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</si>
  <si>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</si>
  <si>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</si>
  <si>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</si>
  <si>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</si>
  <si>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</si>
  <si>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</si>
  <si>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</si>
  <si>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</si>
  <si>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</si>
  <si>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</si>
  <si>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</si>
  <si>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</si>
  <si>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</si>
  <si>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</si>
  <si>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</si>
  <si>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</si>
  <si>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</si>
  <si>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</si>
  <si>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</si>
  <si>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</si>
  <si>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</si>
  <si>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</si>
  <si>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</si>
  <si>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</si>
  <si>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</si>
  <si>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</si>
  <si>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</si>
  <si>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</si>
  <si>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</si>
  <si>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</si>
  <si>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</si>
  <si>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</si>
  <si>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</si>
  <si>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</si>
  <si>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</si>
  <si>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</si>
  <si>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</si>
  <si>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</si>
  <si>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</si>
  <si>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</si>
  <si>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</si>
  <si>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</si>
  <si>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</si>
  <si>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</si>
  <si>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</si>
  <si>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</si>
  <si>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</si>
  <si>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</si>
  <si>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</si>
  <si>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</si>
  <si>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</si>
  <si>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</si>
  <si>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</si>
  <si>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</si>
  <si>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</si>
  <si>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</si>
  <si>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</si>
  <si>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</si>
  <si>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</si>
  <si>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</si>
  <si>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</si>
  <si>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</si>
  <si>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</si>
  <si>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</si>
  <si>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</si>
  <si>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</si>
  <si>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</si>
  <si>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</si>
  <si>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</si>
  <si>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</si>
  <si>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</si>
  <si>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</si>
  <si>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</si>
  <si>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</si>
  <si>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</si>
  <si>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</si>
  <si>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</si>
  <si>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</si>
  <si>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</si>
  <si>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</si>
  <si>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</si>
  <si>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</si>
  <si>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</si>
  <si>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</si>
  <si>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</si>
  <si>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</si>
  <si>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</si>
  <si>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</si>
  <si>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</si>
  <si>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</si>
  <si>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</si>
  <si>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</si>
  <si>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</si>
  <si>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</si>
  <si>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</si>
  <si>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</si>
  <si>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</si>
  <si>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</si>
  <si>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</si>
  <si>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</si>
  <si>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</si>
  <si>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</si>
  <si>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</si>
  <si>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</si>
  <si>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</si>
  <si>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</si>
  <si>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</si>
  <si>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</si>
  <si>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</si>
  <si>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</si>
  <si>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</si>
  <si>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</si>
  <si>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</si>
  <si>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</si>
  <si>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</si>
  <si>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</si>
  <si>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</si>
  <si>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</si>
  <si>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</si>
  <si>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</si>
  <si>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</si>
  <si>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</si>
  <si>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</si>
  <si>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</si>
  <si>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</si>
  <si>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</si>
  <si>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</si>
  <si>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</si>
  <si>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</si>
  <si>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</si>
  <si>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</si>
  <si>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</si>
  <si>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</si>
  <si>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</si>
  <si>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</si>
  <si>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30 de Junio de 2017
(PESOS)</t>
  </si>
  <si>
    <t xml:space="preserve">    31111-0702  COORD MPAL ATENC MUJ</t>
  </si>
  <si>
    <t xml:space="preserve">    31111-1101  COORD AT´N JUVENTUD</t>
  </si>
  <si>
    <t xml:space="preserve">    31111-1901  SRIA PARTICULAR</t>
  </si>
  <si>
    <t>MUNICIPIO DE COMONFORT, GUANAJUATO
Estado Analítico del Ejercicio del Presupuesto de Egresos Detallado - LDF
Clasificación Administrativa
Del 1 de Enero al 30 de Junio de 2017
(PESOS)</t>
  </si>
  <si>
    <t>MUNICIPIO DE COMONFORT, GUANAJUATO
Estado Analítico del Ejercicio del Presupuesto de Egresos Detallado - LDF
Clasificación Funcional (Finalidad y Función)
Del 1 de Enero al 30 de Junio de 2017
(PESOS)</t>
  </si>
  <si>
    <t>MUNICIPIO DE COMONFORT, GUANAJUATO
Estado Analítico del Ejercicio del Presupuesto de Egresos Detallado - LDF
Clasificación de Servicios Personales por Categoría
Del 1 de Enero al 30 de Junio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</si>
</sst>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inden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4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16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0"/>
  </cols>
  <sheetData>
    <row r="1" spans="1:2">
      <c r="A1" s="29"/>
      <c r="B1" s="29"/>
    </row>
    <row r="2020" spans="1:1">
      <c r="A2020" s="31" t="s">
        <v>140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zoomScale="98" zoomScaleNormal="98" workbookViewId="0">
      <selection activeCell="B4" sqref="B4:G15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44" t="s">
        <v>180</v>
      </c>
      <c r="B1" s="45"/>
      <c r="C1" s="45"/>
      <c r="D1" s="45"/>
      <c r="E1" s="45"/>
      <c r="F1" s="45"/>
      <c r="G1" s="46"/>
    </row>
    <row r="2" spans="1:7">
      <c r="A2" s="32"/>
      <c r="B2" s="47" t="s">
        <v>0</v>
      </c>
      <c r="C2" s="47"/>
      <c r="D2" s="47"/>
      <c r="E2" s="47"/>
      <c r="F2" s="47"/>
      <c r="G2" s="32"/>
    </row>
    <row r="3" spans="1:7" ht="22.5">
      <c r="A3" s="33" t="s">
        <v>1</v>
      </c>
      <c r="B3" s="34" t="s">
        <v>2</v>
      </c>
      <c r="C3" s="35" t="s">
        <v>3</v>
      </c>
      <c r="D3" s="34" t="s">
        <v>4</v>
      </c>
      <c r="E3" s="34" t="s">
        <v>5</v>
      </c>
      <c r="F3" s="34" t="s">
        <v>6</v>
      </c>
      <c r="G3" s="33" t="s">
        <v>7</v>
      </c>
    </row>
    <row r="4" spans="1:7">
      <c r="A4" s="2" t="s">
        <v>8</v>
      </c>
      <c r="B4" s="3">
        <v>119819339.81</v>
      </c>
      <c r="C4" s="3">
        <v>8372637.089999998</v>
      </c>
      <c r="D4" s="3">
        <v>128191976.89999999</v>
      </c>
      <c r="E4" s="3">
        <v>60554800.309999987</v>
      </c>
      <c r="F4" s="3">
        <v>60533566.769999988</v>
      </c>
      <c r="G4" s="3">
        <v>67637176.590000018</v>
      </c>
    </row>
    <row r="5" spans="1:7">
      <c r="A5" s="4" t="s">
        <v>9</v>
      </c>
      <c r="B5" s="5">
        <v>67224012.030000001</v>
      </c>
      <c r="C5" s="5">
        <v>2441814.1199999992</v>
      </c>
      <c r="D5" s="5">
        <v>69665826.149999991</v>
      </c>
      <c r="E5" s="5">
        <v>28594201.57</v>
      </c>
      <c r="F5" s="5">
        <v>28594201.57</v>
      </c>
      <c r="G5" s="5">
        <v>41071624.579999998</v>
      </c>
    </row>
    <row r="6" spans="1:7">
      <c r="A6" s="6" t="s">
        <v>10</v>
      </c>
      <c r="B6" s="43">
        <v>25822767.010000002</v>
      </c>
      <c r="C6" s="43">
        <v>1577179.629999999</v>
      </c>
      <c r="D6" s="43">
        <v>27399946.640000001</v>
      </c>
      <c r="E6" s="43">
        <v>11293258.640000001</v>
      </c>
      <c r="F6" s="43">
        <v>11293258.640000001</v>
      </c>
      <c r="G6" s="43">
        <v>16106688</v>
      </c>
    </row>
    <row r="7" spans="1:7">
      <c r="A7" s="6" t="s">
        <v>11</v>
      </c>
      <c r="B7" s="43">
        <v>17988420.34</v>
      </c>
      <c r="C7" s="43">
        <v>302667.1799999997</v>
      </c>
      <c r="D7" s="43">
        <v>18291087.52</v>
      </c>
      <c r="E7" s="43">
        <v>8687663.6300000008</v>
      </c>
      <c r="F7" s="43">
        <v>8687663.6300000008</v>
      </c>
      <c r="G7" s="43">
        <v>9603423.8899999987</v>
      </c>
    </row>
    <row r="8" spans="1:7">
      <c r="A8" s="6" t="s">
        <v>12</v>
      </c>
      <c r="B8" s="43">
        <v>8539936.9700000007</v>
      </c>
      <c r="C8" s="43">
        <v>289409.6099999994</v>
      </c>
      <c r="D8" s="43">
        <v>8829346.5800000001</v>
      </c>
      <c r="E8" s="43">
        <v>1666723.99</v>
      </c>
      <c r="F8" s="43">
        <v>1666723.99</v>
      </c>
      <c r="G8" s="43">
        <v>7162622.5899999999</v>
      </c>
    </row>
    <row r="9" spans="1:7">
      <c r="A9" s="6" t="s">
        <v>13</v>
      </c>
      <c r="B9" s="43">
        <v>1998576.52</v>
      </c>
      <c r="C9" s="43">
        <v>423709.08999999985</v>
      </c>
      <c r="D9" s="43">
        <v>2422285.61</v>
      </c>
      <c r="E9" s="43">
        <v>1088991.2</v>
      </c>
      <c r="F9" s="43">
        <v>1088991.2</v>
      </c>
      <c r="G9" s="43">
        <v>1333294.4099999999</v>
      </c>
    </row>
    <row r="10" spans="1:7">
      <c r="A10" s="6" t="s">
        <v>14</v>
      </c>
      <c r="B10" s="43">
        <v>12874311.189999999</v>
      </c>
      <c r="C10" s="43">
        <v>-151151.38999999873</v>
      </c>
      <c r="D10" s="43">
        <v>12723159.800000001</v>
      </c>
      <c r="E10" s="43">
        <v>5857564.1100000003</v>
      </c>
      <c r="F10" s="43">
        <v>5857564.1100000003</v>
      </c>
      <c r="G10" s="43">
        <v>6865595.6900000004</v>
      </c>
    </row>
    <row r="11" spans="1:7">
      <c r="A11" s="6" t="s">
        <v>15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>
      <c r="A12" s="6" t="s">
        <v>16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>
      <c r="A13" s="4" t="s">
        <v>17</v>
      </c>
      <c r="B13" s="5">
        <v>16220899.470000001</v>
      </c>
      <c r="C13" s="5">
        <v>432892.74999999924</v>
      </c>
      <c r="D13" s="5">
        <v>16653792.220000001</v>
      </c>
      <c r="E13" s="5">
        <v>10240891.259999998</v>
      </c>
      <c r="F13" s="5">
        <v>10225337.719999997</v>
      </c>
      <c r="G13" s="5">
        <v>6412900.9600000028</v>
      </c>
    </row>
    <row r="14" spans="1:7">
      <c r="A14" s="6" t="s">
        <v>18</v>
      </c>
      <c r="B14" s="43">
        <v>2412369.58</v>
      </c>
      <c r="C14" s="43">
        <v>-193802.41000000015</v>
      </c>
      <c r="D14" s="43">
        <v>2218567.17</v>
      </c>
      <c r="E14" s="43">
        <v>878144.61</v>
      </c>
      <c r="F14" s="43">
        <v>874344.61</v>
      </c>
      <c r="G14" s="43">
        <v>1340422.56</v>
      </c>
    </row>
    <row r="15" spans="1:7">
      <c r="A15" s="6" t="s">
        <v>19</v>
      </c>
      <c r="B15" s="43">
        <v>690700</v>
      </c>
      <c r="C15" s="43">
        <v>-45984.130000000005</v>
      </c>
      <c r="D15" s="43">
        <v>644715.87</v>
      </c>
      <c r="E15" s="43">
        <v>320762.52</v>
      </c>
      <c r="F15" s="43">
        <v>320762.52</v>
      </c>
      <c r="G15" s="43">
        <v>323953.34999999998</v>
      </c>
    </row>
    <row r="16" spans="1:7">
      <c r="A16" s="6" t="s">
        <v>20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>
      <c r="A17" s="6" t="s">
        <v>21</v>
      </c>
      <c r="B17" s="43">
        <v>9215779.8900000006</v>
      </c>
      <c r="C17" s="43">
        <v>475891.36999999918</v>
      </c>
      <c r="D17" s="43">
        <v>9691671.2599999998</v>
      </c>
      <c r="E17" s="43">
        <v>7246885.6399999997</v>
      </c>
      <c r="F17" s="43">
        <v>7242535.6399999997</v>
      </c>
      <c r="G17" s="43">
        <v>2444785.62</v>
      </c>
    </row>
    <row r="18" spans="1:7">
      <c r="A18" s="6" t="s">
        <v>22</v>
      </c>
      <c r="B18" s="43">
        <v>70000</v>
      </c>
      <c r="C18" s="43">
        <v>-3500</v>
      </c>
      <c r="D18" s="43">
        <v>66500</v>
      </c>
      <c r="E18" s="43">
        <v>14767.86</v>
      </c>
      <c r="F18" s="43">
        <v>14767.86</v>
      </c>
      <c r="G18" s="43">
        <v>51732.14</v>
      </c>
    </row>
    <row r="19" spans="1:7">
      <c r="A19" s="6" t="s">
        <v>23</v>
      </c>
      <c r="B19" s="43">
        <v>2776800</v>
      </c>
      <c r="C19" s="43">
        <v>184490.24000000022</v>
      </c>
      <c r="D19" s="43">
        <v>2961290.24</v>
      </c>
      <c r="E19" s="43">
        <v>1336773.17</v>
      </c>
      <c r="F19" s="43">
        <v>1329369.6299999999</v>
      </c>
      <c r="G19" s="43">
        <v>1624517.0700000003</v>
      </c>
    </row>
    <row r="20" spans="1:7">
      <c r="A20" s="6" t="s">
        <v>24</v>
      </c>
      <c r="B20" s="43">
        <v>298000</v>
      </c>
      <c r="C20" s="43">
        <v>47509.200000000012</v>
      </c>
      <c r="D20" s="43">
        <v>345509.2</v>
      </c>
      <c r="E20" s="43">
        <v>62538.17</v>
      </c>
      <c r="F20" s="43">
        <v>62538.17</v>
      </c>
      <c r="G20" s="43">
        <v>282971.03000000003</v>
      </c>
    </row>
    <row r="21" spans="1:7">
      <c r="A21" s="6" t="s">
        <v>25</v>
      </c>
      <c r="B21" s="43">
        <v>1000</v>
      </c>
      <c r="C21" s="43">
        <v>0</v>
      </c>
      <c r="D21" s="43">
        <v>1000</v>
      </c>
      <c r="E21" s="43">
        <v>0</v>
      </c>
      <c r="F21" s="43">
        <v>0</v>
      </c>
      <c r="G21" s="43">
        <v>1000</v>
      </c>
    </row>
    <row r="22" spans="1:7">
      <c r="A22" s="6" t="s">
        <v>26</v>
      </c>
      <c r="B22" s="43">
        <v>756250</v>
      </c>
      <c r="C22" s="43">
        <v>-31711.520000000019</v>
      </c>
      <c r="D22" s="43">
        <v>724538.48</v>
      </c>
      <c r="E22" s="43">
        <v>381019.29</v>
      </c>
      <c r="F22" s="43">
        <v>381019.29</v>
      </c>
      <c r="G22" s="43">
        <v>343519.19</v>
      </c>
    </row>
    <row r="23" spans="1:7">
      <c r="A23" s="4" t="s">
        <v>27</v>
      </c>
      <c r="B23" s="5">
        <v>14095334.84</v>
      </c>
      <c r="C23" s="5">
        <v>803968.89999999979</v>
      </c>
      <c r="D23" s="5">
        <v>14899303.74</v>
      </c>
      <c r="E23" s="5">
        <v>7850762.0499999998</v>
      </c>
      <c r="F23" s="5">
        <v>7845082.0499999998</v>
      </c>
      <c r="G23" s="5">
        <v>7048541.6900000004</v>
      </c>
    </row>
    <row r="24" spans="1:7">
      <c r="A24" s="6" t="s">
        <v>28</v>
      </c>
      <c r="B24" s="43">
        <v>2854822.79</v>
      </c>
      <c r="C24" s="43">
        <v>-1023364.54</v>
      </c>
      <c r="D24" s="43">
        <v>1831458.25</v>
      </c>
      <c r="E24" s="43">
        <v>723476.15</v>
      </c>
      <c r="F24" s="43">
        <v>723476.15</v>
      </c>
      <c r="G24" s="43">
        <v>1107982.1000000001</v>
      </c>
    </row>
    <row r="25" spans="1:7">
      <c r="A25" s="6" t="s">
        <v>29</v>
      </c>
      <c r="B25" s="43">
        <v>1144000</v>
      </c>
      <c r="C25" s="43">
        <v>-298236.87</v>
      </c>
      <c r="D25" s="43">
        <v>845763.13</v>
      </c>
      <c r="E25" s="43">
        <v>544435.67000000004</v>
      </c>
      <c r="F25" s="43">
        <v>539935.67000000004</v>
      </c>
      <c r="G25" s="43">
        <v>301327.45999999996</v>
      </c>
    </row>
    <row r="26" spans="1:7">
      <c r="A26" s="6" t="s">
        <v>30</v>
      </c>
      <c r="B26" s="43">
        <v>1493000</v>
      </c>
      <c r="C26" s="43">
        <v>1545278.7999999998</v>
      </c>
      <c r="D26" s="43">
        <v>3038278.8</v>
      </c>
      <c r="E26" s="43">
        <v>1948300.72</v>
      </c>
      <c r="F26" s="43">
        <v>1948300.72</v>
      </c>
      <c r="G26" s="43">
        <v>1089978.0799999998</v>
      </c>
    </row>
    <row r="27" spans="1:7">
      <c r="A27" s="6" t="s">
        <v>31</v>
      </c>
      <c r="B27" s="43">
        <v>400000</v>
      </c>
      <c r="C27" s="43">
        <v>0</v>
      </c>
      <c r="D27" s="43">
        <v>400000</v>
      </c>
      <c r="E27" s="43">
        <v>341864.1</v>
      </c>
      <c r="F27" s="43">
        <v>341864.1</v>
      </c>
      <c r="G27" s="43">
        <v>58135.900000000023</v>
      </c>
    </row>
    <row r="28" spans="1:7">
      <c r="A28" s="6" t="s">
        <v>32</v>
      </c>
      <c r="B28" s="43">
        <v>686000</v>
      </c>
      <c r="C28" s="43">
        <v>205443.21999999997</v>
      </c>
      <c r="D28" s="43">
        <v>891443.22</v>
      </c>
      <c r="E28" s="43">
        <v>466764.76</v>
      </c>
      <c r="F28" s="43">
        <v>466764.76</v>
      </c>
      <c r="G28" s="43">
        <v>424678.45999999996</v>
      </c>
    </row>
    <row r="29" spans="1:7">
      <c r="A29" s="6" t="s">
        <v>33</v>
      </c>
      <c r="B29" s="43">
        <v>1085000</v>
      </c>
      <c r="C29" s="43">
        <v>-63145.599999999977</v>
      </c>
      <c r="D29" s="43">
        <v>1021854.4</v>
      </c>
      <c r="E29" s="43">
        <v>133485.76999999999</v>
      </c>
      <c r="F29" s="43">
        <v>133485.76999999999</v>
      </c>
      <c r="G29" s="43">
        <v>888368.63</v>
      </c>
    </row>
    <row r="30" spans="1:7">
      <c r="A30" s="6" t="s">
        <v>34</v>
      </c>
      <c r="B30" s="43">
        <v>572500</v>
      </c>
      <c r="C30" s="43">
        <v>-2300</v>
      </c>
      <c r="D30" s="43">
        <v>570200</v>
      </c>
      <c r="E30" s="43">
        <v>250975.43</v>
      </c>
      <c r="F30" s="43">
        <v>250975.43</v>
      </c>
      <c r="G30" s="43">
        <v>319224.57</v>
      </c>
    </row>
    <row r="31" spans="1:7">
      <c r="A31" s="6" t="s">
        <v>35</v>
      </c>
      <c r="B31" s="43">
        <v>4434670.42</v>
      </c>
      <c r="C31" s="43">
        <v>-1237180.8199999998</v>
      </c>
      <c r="D31" s="43">
        <v>3197489.6</v>
      </c>
      <c r="E31" s="43">
        <v>1459121.15</v>
      </c>
      <c r="F31" s="43">
        <v>1457941.15</v>
      </c>
      <c r="G31" s="43">
        <v>1738368.4500000002</v>
      </c>
    </row>
    <row r="32" spans="1:7">
      <c r="A32" s="6" t="s">
        <v>36</v>
      </c>
      <c r="B32" s="43">
        <v>1425341.63</v>
      </c>
      <c r="C32" s="43">
        <v>1677474.71</v>
      </c>
      <c r="D32" s="43">
        <v>3102816.34</v>
      </c>
      <c r="E32" s="43">
        <v>1982338.3</v>
      </c>
      <c r="F32" s="43">
        <v>1982338.3</v>
      </c>
      <c r="G32" s="43">
        <v>1120478.0399999998</v>
      </c>
    </row>
    <row r="33" spans="1:7">
      <c r="A33" s="4" t="s">
        <v>37</v>
      </c>
      <c r="B33" s="5">
        <v>15805387.16</v>
      </c>
      <c r="C33" s="5">
        <v>1374858.59</v>
      </c>
      <c r="D33" s="5">
        <v>17180245.750000004</v>
      </c>
      <c r="E33" s="5">
        <v>8822540.7999999989</v>
      </c>
      <c r="F33" s="5">
        <v>8822540.7999999989</v>
      </c>
      <c r="G33" s="5">
        <v>8357704.9500000048</v>
      </c>
    </row>
    <row r="34" spans="1:7">
      <c r="A34" s="6" t="s">
        <v>38</v>
      </c>
      <c r="B34" s="43">
        <v>13094227.73</v>
      </c>
      <c r="C34" s="43">
        <v>213510</v>
      </c>
      <c r="D34" s="43">
        <v>13307737.73</v>
      </c>
      <c r="E34" s="43">
        <v>6603900.7999999998</v>
      </c>
      <c r="F34" s="43">
        <v>6603900.7999999998</v>
      </c>
      <c r="G34" s="43">
        <v>6703836.9300000006</v>
      </c>
    </row>
    <row r="35" spans="1:7">
      <c r="A35" s="6" t="s">
        <v>39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>
      <c r="A36" s="6" t="s">
        <v>40</v>
      </c>
      <c r="B36" s="43">
        <v>0</v>
      </c>
      <c r="C36" s="43">
        <v>1369361.12</v>
      </c>
      <c r="D36" s="43">
        <v>1369361.12</v>
      </c>
      <c r="E36" s="43">
        <v>1213764.06</v>
      </c>
      <c r="F36" s="43">
        <v>1213764.06</v>
      </c>
      <c r="G36" s="43">
        <v>155597.06000000006</v>
      </c>
    </row>
    <row r="37" spans="1:7">
      <c r="A37" s="6" t="s">
        <v>41</v>
      </c>
      <c r="B37" s="43">
        <v>2235000</v>
      </c>
      <c r="C37" s="43">
        <v>-208012.53000000003</v>
      </c>
      <c r="D37" s="43">
        <v>2026987.47</v>
      </c>
      <c r="E37" s="43">
        <v>792831.95</v>
      </c>
      <c r="F37" s="43">
        <v>792831.95</v>
      </c>
      <c r="G37" s="43">
        <v>1234155.52</v>
      </c>
    </row>
    <row r="38" spans="1:7">
      <c r="A38" s="6" t="s">
        <v>42</v>
      </c>
      <c r="B38" s="43">
        <v>476159.43</v>
      </c>
      <c r="C38" s="43">
        <v>0</v>
      </c>
      <c r="D38" s="43">
        <v>476159.43</v>
      </c>
      <c r="E38" s="43">
        <v>212043.99</v>
      </c>
      <c r="F38" s="43">
        <v>212043.99</v>
      </c>
      <c r="G38" s="43">
        <v>264115.44</v>
      </c>
    </row>
    <row r="39" spans="1:7">
      <c r="A39" s="6" t="s">
        <v>43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>
      <c r="A40" s="6" t="s">
        <v>44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>
      <c r="A41" s="6" t="s">
        <v>45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>
      <c r="A42" s="6" t="s">
        <v>46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</row>
    <row r="43" spans="1:7">
      <c r="A43" s="4" t="s">
        <v>47</v>
      </c>
      <c r="B43" s="5">
        <v>1142200</v>
      </c>
      <c r="C43" s="5">
        <v>29392.810000000056</v>
      </c>
      <c r="D43" s="5">
        <v>1171592.81</v>
      </c>
      <c r="E43" s="5">
        <v>131038.5</v>
      </c>
      <c r="F43" s="5">
        <v>131038.5</v>
      </c>
      <c r="G43" s="5">
        <v>1040554.31</v>
      </c>
    </row>
    <row r="44" spans="1:7">
      <c r="A44" s="6" t="s">
        <v>48</v>
      </c>
      <c r="B44" s="43">
        <v>445000</v>
      </c>
      <c r="C44" s="43">
        <v>-269429.07999999996</v>
      </c>
      <c r="D44" s="43">
        <v>175570.92</v>
      </c>
      <c r="E44" s="43">
        <v>90512.62</v>
      </c>
      <c r="F44" s="43">
        <v>90512.62</v>
      </c>
      <c r="G44" s="43">
        <v>85058.300000000017</v>
      </c>
    </row>
    <row r="45" spans="1:7">
      <c r="A45" s="6" t="s">
        <v>49</v>
      </c>
      <c r="B45" s="43">
        <v>104200</v>
      </c>
      <c r="C45" s="43">
        <v>-97700</v>
      </c>
      <c r="D45" s="43">
        <v>6500</v>
      </c>
      <c r="E45" s="43">
        <v>6500</v>
      </c>
      <c r="F45" s="43">
        <v>6500</v>
      </c>
      <c r="G45" s="43">
        <v>0</v>
      </c>
    </row>
    <row r="46" spans="1:7">
      <c r="A46" s="6" t="s">
        <v>50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>
      <c r="A47" s="6" t="s">
        <v>51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>
      <c r="A48" s="6" t="s">
        <v>52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>
      <c r="A49" s="6" t="s">
        <v>53</v>
      </c>
      <c r="B49" s="43">
        <v>78000</v>
      </c>
      <c r="C49" s="43">
        <v>1521.8899999999994</v>
      </c>
      <c r="D49" s="43">
        <v>79521.89</v>
      </c>
      <c r="E49" s="43">
        <v>34025.879999999997</v>
      </c>
      <c r="F49" s="43">
        <v>34025.879999999997</v>
      </c>
      <c r="G49" s="43">
        <v>45496.01</v>
      </c>
    </row>
    <row r="50" spans="1:7">
      <c r="A50" s="6" t="s">
        <v>54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>
      <c r="A51" s="6" t="s">
        <v>55</v>
      </c>
      <c r="B51" s="43">
        <v>140000</v>
      </c>
      <c r="C51" s="43">
        <v>30000</v>
      </c>
      <c r="D51" s="43">
        <v>170000</v>
      </c>
      <c r="E51" s="43">
        <v>0</v>
      </c>
      <c r="F51" s="43">
        <v>0</v>
      </c>
      <c r="G51" s="43">
        <v>170000</v>
      </c>
    </row>
    <row r="52" spans="1:7">
      <c r="A52" s="6" t="s">
        <v>56</v>
      </c>
      <c r="B52" s="43">
        <v>375000</v>
      </c>
      <c r="C52" s="43">
        <v>365000</v>
      </c>
      <c r="D52" s="43">
        <v>740000</v>
      </c>
      <c r="E52" s="43">
        <v>0</v>
      </c>
      <c r="F52" s="43">
        <v>0</v>
      </c>
      <c r="G52" s="43">
        <v>740000</v>
      </c>
    </row>
    <row r="53" spans="1:7">
      <c r="A53" s="4" t="s">
        <v>57</v>
      </c>
      <c r="B53" s="5">
        <v>1500000</v>
      </c>
      <c r="C53" s="5">
        <v>1637732.3599999999</v>
      </c>
      <c r="D53" s="5">
        <v>3137732.36</v>
      </c>
      <c r="E53" s="5">
        <v>2399550.5499999998</v>
      </c>
      <c r="F53" s="5">
        <v>2399550.5499999998</v>
      </c>
      <c r="G53" s="5">
        <v>738181.81</v>
      </c>
    </row>
    <row r="54" spans="1:7">
      <c r="A54" s="6" t="s">
        <v>58</v>
      </c>
      <c r="B54" s="43">
        <v>1500000</v>
      </c>
      <c r="C54" s="43">
        <v>1573006.9</v>
      </c>
      <c r="D54" s="43">
        <v>3073006.9</v>
      </c>
      <c r="E54" s="43">
        <v>2340076.54</v>
      </c>
      <c r="F54" s="43">
        <v>2340076.54</v>
      </c>
      <c r="G54" s="43">
        <v>732930.35999999987</v>
      </c>
    </row>
    <row r="55" spans="1:7">
      <c r="A55" s="6" t="s">
        <v>59</v>
      </c>
      <c r="B55" s="43">
        <v>0</v>
      </c>
      <c r="C55" s="43">
        <v>64725.46</v>
      </c>
      <c r="D55" s="43">
        <v>64725.46</v>
      </c>
      <c r="E55" s="43">
        <v>59474.01</v>
      </c>
      <c r="F55" s="43">
        <v>59474.01</v>
      </c>
      <c r="G55" s="43">
        <v>5251.4499999999971</v>
      </c>
    </row>
    <row r="56" spans="1:7">
      <c r="A56" s="6" t="s">
        <v>60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>
      <c r="A57" s="4" t="s">
        <v>61</v>
      </c>
      <c r="B57" s="5">
        <v>2750000</v>
      </c>
      <c r="C57" s="5">
        <v>-488022.43999999994</v>
      </c>
      <c r="D57" s="5">
        <v>2261977.56</v>
      </c>
      <c r="E57" s="5">
        <v>0</v>
      </c>
      <c r="F57" s="5">
        <v>0</v>
      </c>
      <c r="G57" s="5">
        <v>2261977.56</v>
      </c>
    </row>
    <row r="58" spans="1:7">
      <c r="A58" s="6" t="s">
        <v>62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>
      <c r="A59" s="6" t="s">
        <v>63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>
      <c r="A60" s="6" t="s">
        <v>64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>
      <c r="A61" s="6" t="s">
        <v>65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</row>
    <row r="62" spans="1:7">
      <c r="A62" s="6" t="s">
        <v>66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>
      <c r="A63" s="6" t="s">
        <v>67</v>
      </c>
      <c r="B63" s="43"/>
      <c r="C63" s="43"/>
      <c r="D63" s="43"/>
      <c r="E63" s="43"/>
      <c r="F63" s="43"/>
      <c r="G63" s="43">
        <v>0</v>
      </c>
    </row>
    <row r="64" spans="1:7">
      <c r="A64" s="6" t="s">
        <v>68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</row>
    <row r="65" spans="1:7">
      <c r="A65" s="6" t="s">
        <v>69</v>
      </c>
      <c r="B65" s="43">
        <v>2750000</v>
      </c>
      <c r="C65" s="43">
        <v>-488022.43999999994</v>
      </c>
      <c r="D65" s="43">
        <v>2261977.56</v>
      </c>
      <c r="E65" s="43">
        <v>0</v>
      </c>
      <c r="F65" s="43">
        <v>0</v>
      </c>
      <c r="G65" s="43">
        <v>2261977.56</v>
      </c>
    </row>
    <row r="66" spans="1:7">
      <c r="A66" s="4" t="s">
        <v>70</v>
      </c>
      <c r="B66" s="5">
        <v>450790</v>
      </c>
      <c r="C66" s="5">
        <v>2140000</v>
      </c>
      <c r="D66" s="5">
        <v>2590790</v>
      </c>
      <c r="E66" s="5">
        <v>2150000</v>
      </c>
      <c r="F66" s="5">
        <v>2150000</v>
      </c>
      <c r="G66" s="5">
        <v>440790</v>
      </c>
    </row>
    <row r="67" spans="1:7">
      <c r="A67" s="6" t="s">
        <v>71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</row>
    <row r="68" spans="1:7">
      <c r="A68" s="6" t="s">
        <v>72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>
      <c r="A69" s="6" t="s">
        <v>73</v>
      </c>
      <c r="B69" s="43">
        <v>450790</v>
      </c>
      <c r="C69" s="43">
        <v>2140000</v>
      </c>
      <c r="D69" s="43">
        <v>2590790</v>
      </c>
      <c r="E69" s="43">
        <v>2150000</v>
      </c>
      <c r="F69" s="43">
        <v>2150000</v>
      </c>
      <c r="G69" s="43">
        <v>440790</v>
      </c>
    </row>
    <row r="70" spans="1:7">
      <c r="A70" s="4" t="s">
        <v>74</v>
      </c>
      <c r="B70" s="5">
        <v>630716.31000000006</v>
      </c>
      <c r="C70" s="5">
        <v>0</v>
      </c>
      <c r="D70" s="5">
        <v>630716.31000000006</v>
      </c>
      <c r="E70" s="5">
        <v>365815.58</v>
      </c>
      <c r="F70" s="5">
        <v>365815.58</v>
      </c>
      <c r="G70" s="5">
        <v>264900.73000000004</v>
      </c>
    </row>
    <row r="71" spans="1:7">
      <c r="A71" s="6" t="s">
        <v>75</v>
      </c>
      <c r="B71" s="43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</row>
    <row r="72" spans="1:7">
      <c r="A72" s="6" t="s">
        <v>76</v>
      </c>
      <c r="B72" s="43">
        <v>630716.31000000006</v>
      </c>
      <c r="C72" s="43">
        <v>0</v>
      </c>
      <c r="D72" s="43">
        <v>630716.31000000006</v>
      </c>
      <c r="E72" s="43">
        <v>365815.58</v>
      </c>
      <c r="F72" s="43">
        <v>365815.58</v>
      </c>
      <c r="G72" s="43">
        <v>264900.73000000004</v>
      </c>
    </row>
    <row r="73" spans="1:7">
      <c r="A73" s="6" t="s">
        <v>77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>
      <c r="A74" s="6" t="s">
        <v>78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>
      <c r="A75" s="6" t="s">
        <v>79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</row>
    <row r="76" spans="1:7">
      <c r="A76" s="6" t="s">
        <v>80</v>
      </c>
      <c r="B76" s="43">
        <v>0</v>
      </c>
      <c r="C76" s="43">
        <v>0</v>
      </c>
      <c r="D76" s="43">
        <v>0</v>
      </c>
      <c r="E76" s="43">
        <v>0</v>
      </c>
      <c r="F76" s="43">
        <v>0</v>
      </c>
      <c r="G76" s="43">
        <v>0</v>
      </c>
    </row>
    <row r="77" spans="1:7">
      <c r="A77" s="6" t="s">
        <v>81</v>
      </c>
      <c r="B77" s="43">
        <v>0</v>
      </c>
      <c r="C77" s="43">
        <v>0</v>
      </c>
      <c r="D77" s="43">
        <v>0</v>
      </c>
      <c r="E77" s="43">
        <v>0</v>
      </c>
      <c r="F77" s="43">
        <v>0</v>
      </c>
      <c r="G77" s="43">
        <v>0</v>
      </c>
    </row>
    <row r="78" spans="1:7" ht="5.0999999999999996" customHeight="1">
      <c r="A78" s="7"/>
      <c r="B78" s="8"/>
      <c r="C78" s="8"/>
      <c r="D78" s="8"/>
      <c r="E78" s="8"/>
      <c r="F78" s="8"/>
      <c r="G78" s="8"/>
    </row>
    <row r="79" spans="1:7">
      <c r="A79" s="7" t="s">
        <v>82</v>
      </c>
      <c r="B79" s="8">
        <v>187287178</v>
      </c>
      <c r="C79" s="8">
        <v>36830671.040000007</v>
      </c>
      <c r="D79" s="8">
        <v>224117849.04000002</v>
      </c>
      <c r="E79" s="8">
        <v>61224316.890000001</v>
      </c>
      <c r="F79" s="8">
        <v>60980350.760000005</v>
      </c>
      <c r="G79" s="8">
        <v>162893532.15000001</v>
      </c>
    </row>
    <row r="80" spans="1:7">
      <c r="A80" s="9" t="s">
        <v>9</v>
      </c>
      <c r="B80" s="8">
        <v>24447852.449999999</v>
      </c>
      <c r="C80" s="8">
        <v>1730171.4400000004</v>
      </c>
      <c r="D80" s="8">
        <v>26178023.890000001</v>
      </c>
      <c r="E80" s="8">
        <v>9973538.4100000001</v>
      </c>
      <c r="F80" s="8">
        <v>9973538.4100000001</v>
      </c>
      <c r="G80" s="8">
        <v>16204485.480000002</v>
      </c>
    </row>
    <row r="81" spans="1:7">
      <c r="A81" s="10" t="s">
        <v>10</v>
      </c>
      <c r="B81" s="11">
        <v>16585891.550000001</v>
      </c>
      <c r="C81" s="11">
        <v>0</v>
      </c>
      <c r="D81" s="11">
        <v>16585891.550000001</v>
      </c>
      <c r="E81" s="11">
        <v>7008751.0800000001</v>
      </c>
      <c r="F81" s="11">
        <v>7008751.0800000001</v>
      </c>
      <c r="G81" s="11">
        <v>9577140.4700000007</v>
      </c>
    </row>
    <row r="82" spans="1:7">
      <c r="A82" s="10" t="s">
        <v>11</v>
      </c>
      <c r="B82" s="11">
        <v>252927.89</v>
      </c>
      <c r="C82" s="11">
        <v>1030171.4400000001</v>
      </c>
      <c r="D82" s="11">
        <v>1283099.33</v>
      </c>
      <c r="E82" s="11">
        <v>974039.12</v>
      </c>
      <c r="F82" s="11">
        <v>974039.12</v>
      </c>
      <c r="G82" s="11">
        <v>309060.21000000008</v>
      </c>
    </row>
    <row r="83" spans="1:7">
      <c r="A83" s="10" t="s">
        <v>12</v>
      </c>
      <c r="B83" s="11">
        <v>2453244.84</v>
      </c>
      <c r="C83" s="11">
        <v>0</v>
      </c>
      <c r="D83" s="11">
        <v>2453244.84</v>
      </c>
      <c r="E83" s="11">
        <v>266421.06</v>
      </c>
      <c r="F83" s="11">
        <v>266421.06</v>
      </c>
      <c r="G83" s="11">
        <v>2186823.7799999998</v>
      </c>
    </row>
    <row r="84" spans="1:7">
      <c r="A84" s="10" t="s">
        <v>13</v>
      </c>
      <c r="B84" s="11">
        <v>3386426.18</v>
      </c>
      <c r="C84" s="11">
        <v>0</v>
      </c>
      <c r="D84" s="11">
        <v>3386426.18</v>
      </c>
      <c r="E84" s="11">
        <v>1046657.13</v>
      </c>
      <c r="F84" s="11">
        <v>1046657.13</v>
      </c>
      <c r="G84" s="11">
        <v>2339769.0500000003</v>
      </c>
    </row>
    <row r="85" spans="1:7">
      <c r="A85" s="10" t="s">
        <v>14</v>
      </c>
      <c r="B85" s="11">
        <v>1769361.99</v>
      </c>
      <c r="C85" s="11">
        <v>700000.00000000023</v>
      </c>
      <c r="D85" s="11">
        <v>2469361.9900000002</v>
      </c>
      <c r="E85" s="11">
        <v>677670.02</v>
      </c>
      <c r="F85" s="11">
        <v>677670.02</v>
      </c>
      <c r="G85" s="11">
        <v>1791691.9700000002</v>
      </c>
    </row>
    <row r="86" spans="1:7">
      <c r="A86" s="10" t="s">
        <v>15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</row>
    <row r="87" spans="1:7">
      <c r="A87" s="10" t="s">
        <v>16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</row>
    <row r="88" spans="1:7">
      <c r="A88" s="9" t="s">
        <v>17</v>
      </c>
      <c r="B88" s="8">
        <v>24727536.959999997</v>
      </c>
      <c r="C88" s="8">
        <v>691801.51999999909</v>
      </c>
      <c r="D88" s="8">
        <v>25419338.48</v>
      </c>
      <c r="E88" s="8">
        <v>10657658.08</v>
      </c>
      <c r="F88" s="8">
        <v>10657658.08</v>
      </c>
      <c r="G88" s="8">
        <v>14761680.4</v>
      </c>
    </row>
    <row r="89" spans="1:7">
      <c r="A89" s="10" t="s">
        <v>18</v>
      </c>
      <c r="B89" s="11">
        <v>41381.519999999997</v>
      </c>
      <c r="C89" s="11">
        <v>17401.480000000003</v>
      </c>
      <c r="D89" s="11">
        <v>58783</v>
      </c>
      <c r="E89" s="11">
        <v>22200</v>
      </c>
      <c r="F89" s="11">
        <v>22200</v>
      </c>
      <c r="G89" s="11">
        <v>36583</v>
      </c>
    </row>
    <row r="90" spans="1:7">
      <c r="A90" s="10" t="s">
        <v>19</v>
      </c>
      <c r="B90" s="11">
        <v>4000</v>
      </c>
      <c r="C90" s="11">
        <v>0</v>
      </c>
      <c r="D90" s="11">
        <v>4000</v>
      </c>
      <c r="E90" s="11">
        <v>0</v>
      </c>
      <c r="F90" s="11">
        <v>0</v>
      </c>
      <c r="G90" s="11">
        <v>4000</v>
      </c>
    </row>
    <row r="91" spans="1:7">
      <c r="A91" s="10" t="s">
        <v>20</v>
      </c>
      <c r="B91" s="11">
        <v>335050</v>
      </c>
      <c r="C91" s="11">
        <v>-335050</v>
      </c>
      <c r="D91" s="11">
        <v>0</v>
      </c>
      <c r="E91" s="11">
        <v>0</v>
      </c>
      <c r="F91" s="11">
        <v>0</v>
      </c>
      <c r="G91" s="11">
        <v>0</v>
      </c>
    </row>
    <row r="92" spans="1:7">
      <c r="A92" s="10" t="s">
        <v>21</v>
      </c>
      <c r="B92" s="11">
        <v>14540188.960000001</v>
      </c>
      <c r="C92" s="11">
        <v>1093078.8299999982</v>
      </c>
      <c r="D92" s="11">
        <v>15633267.789999999</v>
      </c>
      <c r="E92" s="11">
        <v>6919851.1900000004</v>
      </c>
      <c r="F92" s="11">
        <v>6919851.1900000004</v>
      </c>
      <c r="G92" s="11">
        <v>8713416.5999999978</v>
      </c>
    </row>
    <row r="93" spans="1:7">
      <c r="A93" s="10" t="s">
        <v>22</v>
      </c>
      <c r="B93" s="11">
        <v>110000</v>
      </c>
      <c r="C93" s="11">
        <v>3050.0099999999948</v>
      </c>
      <c r="D93" s="11">
        <v>113050.01</v>
      </c>
      <c r="E93" s="11">
        <v>27219.86</v>
      </c>
      <c r="F93" s="11">
        <v>27219.86</v>
      </c>
      <c r="G93" s="11">
        <v>85830.15</v>
      </c>
    </row>
    <row r="94" spans="1:7">
      <c r="A94" s="10" t="s">
        <v>23</v>
      </c>
      <c r="B94" s="11">
        <v>4793416.0999999996</v>
      </c>
      <c r="C94" s="11">
        <v>470310.80000000075</v>
      </c>
      <c r="D94" s="11">
        <v>5263726.9000000004</v>
      </c>
      <c r="E94" s="11">
        <v>2802301.11</v>
      </c>
      <c r="F94" s="11">
        <v>2802301.11</v>
      </c>
      <c r="G94" s="11">
        <v>2461425.7900000005</v>
      </c>
    </row>
    <row r="95" spans="1:7">
      <c r="A95" s="10" t="s">
        <v>24</v>
      </c>
      <c r="B95" s="11">
        <v>1612000</v>
      </c>
      <c r="C95" s="11">
        <v>378151.80000000005</v>
      </c>
      <c r="D95" s="11">
        <v>1990151.8</v>
      </c>
      <c r="E95" s="11">
        <v>241599.12</v>
      </c>
      <c r="F95" s="11">
        <v>241599.12</v>
      </c>
      <c r="G95" s="11">
        <v>1748552.6800000002</v>
      </c>
    </row>
    <row r="96" spans="1:7">
      <c r="A96" s="10" t="s">
        <v>25</v>
      </c>
      <c r="B96" s="11">
        <v>2185000</v>
      </c>
      <c r="C96" s="11">
        <v>-972732.8</v>
      </c>
      <c r="D96" s="11">
        <v>1212267.2</v>
      </c>
      <c r="E96" s="11">
        <v>0</v>
      </c>
      <c r="F96" s="11">
        <v>0</v>
      </c>
      <c r="G96" s="11">
        <v>1212267.2</v>
      </c>
    </row>
    <row r="97" spans="1:7">
      <c r="A97" s="10" t="s">
        <v>26</v>
      </c>
      <c r="B97" s="11">
        <v>1106500.3799999999</v>
      </c>
      <c r="C97" s="11">
        <v>37591.40000000014</v>
      </c>
      <c r="D97" s="11">
        <v>1144091.78</v>
      </c>
      <c r="E97" s="11">
        <v>644486.80000000005</v>
      </c>
      <c r="F97" s="11">
        <v>644486.80000000005</v>
      </c>
      <c r="G97" s="11">
        <v>499604.98</v>
      </c>
    </row>
    <row r="98" spans="1:7">
      <c r="A98" s="9" t="s">
        <v>27</v>
      </c>
      <c r="B98" s="8">
        <v>16100221.690000001</v>
      </c>
      <c r="C98" s="8">
        <v>5603212.4800000014</v>
      </c>
      <c r="D98" s="8">
        <v>21703434.170000002</v>
      </c>
      <c r="E98" s="8">
        <v>8449174.9299999997</v>
      </c>
      <c r="F98" s="8">
        <v>8449174.9299999997</v>
      </c>
      <c r="G98" s="8">
        <v>13254259.240000002</v>
      </c>
    </row>
    <row r="99" spans="1:7">
      <c r="A99" s="10" t="s">
        <v>28</v>
      </c>
      <c r="B99" s="11">
        <v>12083628.619999999</v>
      </c>
      <c r="C99" s="11">
        <v>1388882.9400000013</v>
      </c>
      <c r="D99" s="11">
        <v>13472511.560000001</v>
      </c>
      <c r="E99" s="11">
        <v>6327758</v>
      </c>
      <c r="F99" s="11">
        <v>6327758</v>
      </c>
      <c r="G99" s="11">
        <v>7144753.5600000005</v>
      </c>
    </row>
    <row r="100" spans="1:7">
      <c r="A100" s="10" t="s">
        <v>29</v>
      </c>
      <c r="B100" s="11">
        <v>749535.48</v>
      </c>
      <c r="C100" s="11">
        <v>863174.41999999993</v>
      </c>
      <c r="D100" s="11">
        <v>1612709.9</v>
      </c>
      <c r="E100" s="11">
        <v>909960</v>
      </c>
      <c r="F100" s="11">
        <v>909960</v>
      </c>
      <c r="G100" s="11">
        <v>702749.89999999991</v>
      </c>
    </row>
    <row r="101" spans="1:7">
      <c r="A101" s="10" t="s">
        <v>30</v>
      </c>
      <c r="B101" s="11">
        <v>1458983.38</v>
      </c>
      <c r="C101" s="11">
        <v>3339072.66</v>
      </c>
      <c r="D101" s="11">
        <v>4798056.04</v>
      </c>
      <c r="E101" s="11">
        <v>210000</v>
      </c>
      <c r="F101" s="11">
        <v>210000</v>
      </c>
      <c r="G101" s="11">
        <v>4588056.04</v>
      </c>
    </row>
    <row r="102" spans="1:7">
      <c r="A102" s="10" t="s">
        <v>31</v>
      </c>
      <c r="B102" s="11">
        <v>375000</v>
      </c>
      <c r="C102" s="11">
        <v>24835.299999999988</v>
      </c>
      <c r="D102" s="11">
        <v>399835.3</v>
      </c>
      <c r="E102" s="11">
        <v>382224.37</v>
      </c>
      <c r="F102" s="11">
        <v>382224.37</v>
      </c>
      <c r="G102" s="11">
        <v>17610.929999999993</v>
      </c>
    </row>
    <row r="103" spans="1:7">
      <c r="A103" s="10" t="s">
        <v>32</v>
      </c>
      <c r="B103" s="11">
        <v>895028.23</v>
      </c>
      <c r="C103" s="11">
        <v>-15857.839999999967</v>
      </c>
      <c r="D103" s="11">
        <v>879170.39</v>
      </c>
      <c r="E103" s="11">
        <v>497518.9</v>
      </c>
      <c r="F103" s="11">
        <v>497518.9</v>
      </c>
      <c r="G103" s="11">
        <v>381651.49</v>
      </c>
    </row>
    <row r="104" spans="1:7">
      <c r="A104" s="10" t="s">
        <v>33</v>
      </c>
      <c r="B104" s="11">
        <v>49594.559999999998</v>
      </c>
      <c r="C104" s="11">
        <v>20000</v>
      </c>
      <c r="D104" s="11">
        <v>69594.559999999998</v>
      </c>
      <c r="E104" s="11">
        <v>10440</v>
      </c>
      <c r="F104" s="11">
        <v>10440</v>
      </c>
      <c r="G104" s="11">
        <v>59154.559999999998</v>
      </c>
    </row>
    <row r="105" spans="1:7">
      <c r="A105" s="10" t="s">
        <v>34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</row>
    <row r="106" spans="1:7">
      <c r="A106" s="10" t="s">
        <v>35</v>
      </c>
      <c r="B106" s="11">
        <v>131500</v>
      </c>
      <c r="C106" s="11">
        <v>-16895</v>
      </c>
      <c r="D106" s="11">
        <v>114605</v>
      </c>
      <c r="E106" s="11">
        <v>0</v>
      </c>
      <c r="F106" s="11">
        <v>0</v>
      </c>
      <c r="G106" s="11">
        <v>114605</v>
      </c>
    </row>
    <row r="107" spans="1:7">
      <c r="A107" s="10" t="s">
        <v>36</v>
      </c>
      <c r="B107" s="11">
        <v>356951.42</v>
      </c>
      <c r="C107" s="11">
        <v>0</v>
      </c>
      <c r="D107" s="11">
        <v>356951.42</v>
      </c>
      <c r="E107" s="11">
        <v>111273.66</v>
      </c>
      <c r="F107" s="11">
        <v>111273.66</v>
      </c>
      <c r="G107" s="11">
        <v>245677.75999999998</v>
      </c>
    </row>
    <row r="108" spans="1:7">
      <c r="A108" s="9" t="s">
        <v>37</v>
      </c>
      <c r="B108" s="8">
        <v>22051588.23</v>
      </c>
      <c r="C108" s="8">
        <v>-3341247.01</v>
      </c>
      <c r="D108" s="8">
        <v>18710341.219999999</v>
      </c>
      <c r="E108" s="8">
        <v>7324569.2699999996</v>
      </c>
      <c r="F108" s="8">
        <v>7324569.2699999996</v>
      </c>
      <c r="G108" s="8">
        <v>11385771.949999999</v>
      </c>
    </row>
    <row r="109" spans="1:7">
      <c r="A109" s="10" t="s">
        <v>38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</row>
    <row r="110" spans="1:7">
      <c r="A110" s="10" t="s">
        <v>39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</row>
    <row r="111" spans="1:7">
      <c r="A111" s="10" t="s">
        <v>40</v>
      </c>
      <c r="B111" s="11">
        <v>0</v>
      </c>
      <c r="C111" s="11">
        <v>3233340</v>
      </c>
      <c r="D111" s="11">
        <v>3233340</v>
      </c>
      <c r="E111" s="11">
        <v>2861130.77</v>
      </c>
      <c r="F111" s="11">
        <v>2861130.77</v>
      </c>
      <c r="G111" s="11">
        <v>372209.23</v>
      </c>
    </row>
    <row r="112" spans="1:7">
      <c r="A112" s="10" t="s">
        <v>41</v>
      </c>
      <c r="B112" s="11">
        <v>22051588.23</v>
      </c>
      <c r="C112" s="11">
        <v>-6574587.0099999998</v>
      </c>
      <c r="D112" s="11">
        <v>15477001.220000001</v>
      </c>
      <c r="E112" s="11">
        <v>4463438.5</v>
      </c>
      <c r="F112" s="11">
        <v>4463438.5</v>
      </c>
      <c r="G112" s="11">
        <v>11013562.720000001</v>
      </c>
    </row>
    <row r="113" spans="1:7">
      <c r="A113" s="10" t="s">
        <v>42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</row>
    <row r="114" spans="1:7">
      <c r="A114" s="10" t="s">
        <v>43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</row>
    <row r="115" spans="1:7">
      <c r="A115" s="10" t="s">
        <v>44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</row>
    <row r="116" spans="1:7">
      <c r="A116" s="10" t="s">
        <v>45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</row>
    <row r="117" spans="1:7">
      <c r="A117" s="10" t="s">
        <v>46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</row>
    <row r="118" spans="1:7">
      <c r="A118" s="9" t="s">
        <v>47</v>
      </c>
      <c r="B118" s="8">
        <v>2883100</v>
      </c>
      <c r="C118" s="8">
        <v>2818751</v>
      </c>
      <c r="D118" s="8">
        <v>5701851</v>
      </c>
      <c r="E118" s="8">
        <v>2273545.27</v>
      </c>
      <c r="F118" s="8">
        <v>2273545.27</v>
      </c>
      <c r="G118" s="8">
        <v>3428305.73</v>
      </c>
    </row>
    <row r="119" spans="1:7">
      <c r="A119" s="10" t="s">
        <v>48</v>
      </c>
      <c r="B119" s="11">
        <v>45000</v>
      </c>
      <c r="C119" s="11">
        <v>668882.63</v>
      </c>
      <c r="D119" s="11">
        <v>713882.63</v>
      </c>
      <c r="E119" s="11">
        <v>233930.03</v>
      </c>
      <c r="F119" s="11">
        <v>233930.03</v>
      </c>
      <c r="G119" s="11">
        <v>479952.6</v>
      </c>
    </row>
    <row r="120" spans="1:7">
      <c r="A120" s="10" t="s">
        <v>49</v>
      </c>
      <c r="B120" s="11">
        <v>523100</v>
      </c>
      <c r="C120" s="11">
        <v>434500</v>
      </c>
      <c r="D120" s="11">
        <v>957600</v>
      </c>
      <c r="E120" s="11">
        <v>0</v>
      </c>
      <c r="F120" s="11">
        <v>0</v>
      </c>
      <c r="G120" s="11">
        <v>957600</v>
      </c>
    </row>
    <row r="121" spans="1:7">
      <c r="A121" s="10" t="s">
        <v>50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  <c r="G121" s="11">
        <v>0</v>
      </c>
    </row>
    <row r="122" spans="1:7">
      <c r="A122" s="10" t="s">
        <v>51</v>
      </c>
      <c r="B122" s="11">
        <v>0</v>
      </c>
      <c r="C122" s="11">
        <v>495000</v>
      </c>
      <c r="D122" s="11">
        <v>495000</v>
      </c>
      <c r="E122" s="11">
        <v>494386.2</v>
      </c>
      <c r="F122" s="11">
        <v>494386.2</v>
      </c>
      <c r="G122" s="11">
        <v>613.79999999998836</v>
      </c>
    </row>
    <row r="123" spans="1:7">
      <c r="A123" s="10" t="s">
        <v>52</v>
      </c>
      <c r="B123" s="11">
        <v>750000</v>
      </c>
      <c r="C123" s="11">
        <v>-30000</v>
      </c>
      <c r="D123" s="11">
        <v>720000</v>
      </c>
      <c r="E123" s="11">
        <v>0</v>
      </c>
      <c r="F123" s="11">
        <v>0</v>
      </c>
      <c r="G123" s="11">
        <v>720000</v>
      </c>
    </row>
    <row r="124" spans="1:7">
      <c r="A124" s="10" t="s">
        <v>53</v>
      </c>
      <c r="B124" s="11">
        <v>65000</v>
      </c>
      <c r="C124" s="11">
        <v>590561.04</v>
      </c>
      <c r="D124" s="11">
        <v>655561.04</v>
      </c>
      <c r="E124" s="11">
        <v>37229.040000000001</v>
      </c>
      <c r="F124" s="11">
        <v>37229.040000000001</v>
      </c>
      <c r="G124" s="11">
        <v>618332</v>
      </c>
    </row>
    <row r="125" spans="1:7">
      <c r="A125" s="10" t="s">
        <v>54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</row>
    <row r="126" spans="1:7">
      <c r="A126" s="10" t="s">
        <v>55</v>
      </c>
      <c r="B126" s="11">
        <v>1500000</v>
      </c>
      <c r="C126" s="11">
        <v>0</v>
      </c>
      <c r="D126" s="11">
        <v>1500000</v>
      </c>
      <c r="E126" s="11">
        <v>1500000</v>
      </c>
      <c r="F126" s="11">
        <v>1500000</v>
      </c>
      <c r="G126" s="11">
        <v>0</v>
      </c>
    </row>
    <row r="127" spans="1:7">
      <c r="A127" s="10" t="s">
        <v>56</v>
      </c>
      <c r="B127" s="11">
        <v>0</v>
      </c>
      <c r="C127" s="11">
        <v>659807.32999999996</v>
      </c>
      <c r="D127" s="11">
        <v>659807.32999999996</v>
      </c>
      <c r="E127" s="11">
        <v>8000</v>
      </c>
      <c r="F127" s="11">
        <v>8000</v>
      </c>
      <c r="G127" s="11">
        <v>651807.32999999996</v>
      </c>
    </row>
    <row r="128" spans="1:7">
      <c r="A128" s="9" t="s">
        <v>57</v>
      </c>
      <c r="B128" s="8">
        <v>38900717.189999998</v>
      </c>
      <c r="C128" s="8">
        <v>85031925.030000001</v>
      </c>
      <c r="D128" s="8">
        <v>123932642.22</v>
      </c>
      <c r="E128" s="8">
        <v>22178402.93</v>
      </c>
      <c r="F128" s="8">
        <v>21934436.800000001</v>
      </c>
      <c r="G128" s="8">
        <v>101754239.28999999</v>
      </c>
    </row>
    <row r="129" spans="1:7">
      <c r="A129" s="10" t="s">
        <v>58</v>
      </c>
      <c r="B129" s="11">
        <v>36985217.189999998</v>
      </c>
      <c r="C129" s="11">
        <v>84811145.5</v>
      </c>
      <c r="D129" s="11">
        <v>121796362.69</v>
      </c>
      <c r="E129" s="11">
        <v>20264975.149999999</v>
      </c>
      <c r="F129" s="11">
        <v>20021009.02</v>
      </c>
      <c r="G129" s="11">
        <v>101531387.53999999</v>
      </c>
    </row>
    <row r="130" spans="1:7">
      <c r="A130" s="10" t="s">
        <v>59</v>
      </c>
      <c r="B130" s="11">
        <v>1915500</v>
      </c>
      <c r="C130" s="11">
        <v>220779.5299999998</v>
      </c>
      <c r="D130" s="11">
        <v>2136279.5299999998</v>
      </c>
      <c r="E130" s="11">
        <v>1913427.78</v>
      </c>
      <c r="F130" s="11">
        <v>1913427.78</v>
      </c>
      <c r="G130" s="11">
        <v>222851.74999999977</v>
      </c>
    </row>
    <row r="131" spans="1:7">
      <c r="A131" s="10" t="s">
        <v>60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</row>
    <row r="132" spans="1:7">
      <c r="A132" s="9" t="s">
        <v>61</v>
      </c>
      <c r="B132" s="8">
        <v>53830582.880000003</v>
      </c>
      <c r="C132" s="8">
        <v>-52093220.82</v>
      </c>
      <c r="D132" s="8">
        <v>1737362.06</v>
      </c>
      <c r="E132" s="8">
        <v>0</v>
      </c>
      <c r="F132" s="8">
        <v>0</v>
      </c>
      <c r="G132" s="8">
        <v>1737362.06</v>
      </c>
    </row>
    <row r="133" spans="1:7">
      <c r="A133" s="10" t="s">
        <v>62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</row>
    <row r="134" spans="1:7">
      <c r="A134" s="10" t="s">
        <v>63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</row>
    <row r="135" spans="1:7">
      <c r="A135" s="10" t="s">
        <v>64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</row>
    <row r="136" spans="1:7">
      <c r="A136" s="10" t="s">
        <v>65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</row>
    <row r="137" spans="1:7">
      <c r="A137" s="10" t="s">
        <v>66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</row>
    <row r="138" spans="1:7">
      <c r="A138" s="10" t="s">
        <v>67</v>
      </c>
      <c r="B138" s="11"/>
      <c r="C138" s="11"/>
      <c r="D138" s="11"/>
      <c r="E138" s="11"/>
      <c r="F138" s="11"/>
      <c r="G138" s="11">
        <v>0</v>
      </c>
    </row>
    <row r="139" spans="1:7">
      <c r="A139" s="10" t="s">
        <v>68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</row>
    <row r="140" spans="1:7">
      <c r="A140" s="10" t="s">
        <v>69</v>
      </c>
      <c r="B140" s="11">
        <v>53830582.880000003</v>
      </c>
      <c r="C140" s="11">
        <v>-52093220.82</v>
      </c>
      <c r="D140" s="11">
        <v>1737362.06</v>
      </c>
      <c r="E140" s="11">
        <v>0</v>
      </c>
      <c r="F140" s="11">
        <v>0</v>
      </c>
      <c r="G140" s="11">
        <v>1737362.06</v>
      </c>
    </row>
    <row r="141" spans="1:7">
      <c r="A141" s="9" t="s">
        <v>70</v>
      </c>
      <c r="B141" s="8">
        <v>3610722.6</v>
      </c>
      <c r="C141" s="8">
        <v>-3610722.6</v>
      </c>
      <c r="D141" s="8">
        <v>0</v>
      </c>
      <c r="E141" s="8">
        <v>0</v>
      </c>
      <c r="F141" s="8">
        <v>0</v>
      </c>
      <c r="G141" s="8">
        <v>0</v>
      </c>
    </row>
    <row r="142" spans="1:7">
      <c r="A142" s="10" t="s">
        <v>71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</row>
    <row r="143" spans="1:7">
      <c r="A143" s="10" t="s">
        <v>72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</row>
    <row r="144" spans="1:7">
      <c r="A144" s="10" t="s">
        <v>73</v>
      </c>
      <c r="B144" s="11">
        <v>3610722.6</v>
      </c>
      <c r="C144" s="11">
        <v>-3610722.6</v>
      </c>
      <c r="D144" s="11">
        <v>0</v>
      </c>
      <c r="E144" s="11">
        <v>0</v>
      </c>
      <c r="F144" s="11">
        <v>0</v>
      </c>
      <c r="G144" s="11">
        <v>0</v>
      </c>
    </row>
    <row r="145" spans="1:7">
      <c r="A145" s="9" t="s">
        <v>74</v>
      </c>
      <c r="B145" s="8">
        <v>734856</v>
      </c>
      <c r="C145" s="8">
        <v>0</v>
      </c>
      <c r="D145" s="8">
        <v>734856</v>
      </c>
      <c r="E145" s="8">
        <v>367428</v>
      </c>
      <c r="F145" s="8">
        <v>367428</v>
      </c>
      <c r="G145" s="8">
        <v>367428</v>
      </c>
    </row>
    <row r="146" spans="1:7">
      <c r="A146" s="10" t="s">
        <v>75</v>
      </c>
      <c r="B146" s="11">
        <v>734856</v>
      </c>
      <c r="C146" s="11">
        <v>0</v>
      </c>
      <c r="D146" s="11">
        <v>734856</v>
      </c>
      <c r="E146" s="11">
        <v>367428</v>
      </c>
      <c r="F146" s="11">
        <v>367428</v>
      </c>
      <c r="G146" s="11">
        <v>367428</v>
      </c>
    </row>
    <row r="147" spans="1:7">
      <c r="A147" s="10" t="s">
        <v>76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</row>
    <row r="148" spans="1:7">
      <c r="A148" s="10" t="s">
        <v>77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</row>
    <row r="149" spans="1:7">
      <c r="A149" s="10" t="s">
        <v>78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</row>
    <row r="150" spans="1:7">
      <c r="A150" s="10" t="s">
        <v>79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</row>
    <row r="151" spans="1:7">
      <c r="A151" s="10" t="s">
        <v>80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</row>
    <row r="152" spans="1:7">
      <c r="A152" s="10" t="s">
        <v>81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</row>
    <row r="153" spans="1:7" ht="5.0999999999999996" customHeight="1">
      <c r="A153" s="9"/>
      <c r="B153" s="11"/>
      <c r="C153" s="11"/>
      <c r="D153" s="11"/>
      <c r="E153" s="11"/>
      <c r="F153" s="11"/>
      <c r="G153" s="11"/>
    </row>
    <row r="154" spans="1:7">
      <c r="A154" s="7" t="s">
        <v>83</v>
      </c>
      <c r="B154" s="8">
        <v>307106517.81</v>
      </c>
      <c r="C154" s="8">
        <v>45203308.130000003</v>
      </c>
      <c r="D154" s="8">
        <v>352309825.94</v>
      </c>
      <c r="E154" s="8">
        <v>121779117.19999999</v>
      </c>
      <c r="F154" s="8">
        <v>121513917.53</v>
      </c>
      <c r="G154" s="8">
        <v>230530708.74000001</v>
      </c>
    </row>
    <row r="155" spans="1:7" ht="5.0999999999999996" customHeight="1">
      <c r="A155" s="12"/>
      <c r="B155" s="13"/>
      <c r="C155" s="13"/>
      <c r="D155" s="13"/>
      <c r="E155" s="13"/>
      <c r="F155" s="13"/>
      <c r="G155" s="1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C11" sqref="C11"/>
    </sheetView>
  </sheetViews>
  <sheetFormatPr baseColWidth="10" defaultRowHeight="11.25"/>
  <cols>
    <col min="1" max="1" width="45.83203125" style="14" customWidth="1"/>
    <col min="2" max="7" width="16.83203125" style="14" customWidth="1"/>
    <col min="8" max="16384" width="12" style="14"/>
  </cols>
  <sheetData>
    <row r="1" spans="1:7" ht="56.1" customHeight="1">
      <c r="A1" s="48" t="s">
        <v>184</v>
      </c>
      <c r="B1" s="49"/>
      <c r="C1" s="49"/>
      <c r="D1" s="49"/>
      <c r="E1" s="49"/>
      <c r="F1" s="49"/>
      <c r="G1" s="50"/>
    </row>
    <row r="2" spans="1:7">
      <c r="A2" s="36"/>
      <c r="B2" s="51" t="s">
        <v>0</v>
      </c>
      <c r="C2" s="51"/>
      <c r="D2" s="51"/>
      <c r="E2" s="51"/>
      <c r="F2" s="51"/>
      <c r="G2" s="36"/>
    </row>
    <row r="3" spans="1:7" ht="22.5">
      <c r="A3" s="37" t="s">
        <v>1</v>
      </c>
      <c r="B3" s="38" t="s">
        <v>2</v>
      </c>
      <c r="C3" s="38" t="s">
        <v>84</v>
      </c>
      <c r="D3" s="38" t="s">
        <v>85</v>
      </c>
      <c r="E3" s="38" t="s">
        <v>5</v>
      </c>
      <c r="F3" s="38" t="s">
        <v>86</v>
      </c>
      <c r="G3" s="37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SUM(B6:B35)</f>
        <v>119819339.81</v>
      </c>
      <c r="C5" s="8">
        <f t="shared" ref="C5:G5" si="0">SUM(C6:C35)</f>
        <v>8372637.0900000008</v>
      </c>
      <c r="D5" s="8">
        <f t="shared" si="0"/>
        <v>128191976.90000001</v>
      </c>
      <c r="E5" s="8">
        <f t="shared" si="0"/>
        <v>60554800.309999995</v>
      </c>
      <c r="F5" s="8">
        <f t="shared" si="0"/>
        <v>60533566.770000003</v>
      </c>
      <c r="G5" s="8">
        <f t="shared" si="0"/>
        <v>67637176.589999989</v>
      </c>
    </row>
    <row r="6" spans="1:7">
      <c r="A6" s="18" t="s">
        <v>150</v>
      </c>
      <c r="B6" s="11">
        <v>7287529.3600000003</v>
      </c>
      <c r="C6" s="11">
        <v>75625.529999999329</v>
      </c>
      <c r="D6" s="11">
        <v>7363154.8899999997</v>
      </c>
      <c r="E6" s="11">
        <v>3137163.86</v>
      </c>
      <c r="F6" s="11">
        <v>3137163.86</v>
      </c>
      <c r="G6" s="11">
        <f>D6-E6</f>
        <v>4225991.0299999993</v>
      </c>
    </row>
    <row r="7" spans="1:7">
      <c r="A7" s="18" t="s">
        <v>151</v>
      </c>
      <c r="B7" s="11">
        <v>1955288.48</v>
      </c>
      <c r="C7" s="11">
        <v>-218873.72999999998</v>
      </c>
      <c r="D7" s="11">
        <v>1736414.75</v>
      </c>
      <c r="E7" s="11">
        <v>769719.05</v>
      </c>
      <c r="F7" s="11">
        <v>769011.45</v>
      </c>
      <c r="G7" s="11">
        <f t="shared" ref="G7:G35" si="1">D7-E7</f>
        <v>966695.7</v>
      </c>
    </row>
    <row r="8" spans="1:7">
      <c r="A8" s="18" t="s">
        <v>152</v>
      </c>
      <c r="B8" s="11">
        <v>10392115.07</v>
      </c>
      <c r="C8" s="11">
        <v>4623454.92</v>
      </c>
      <c r="D8" s="11">
        <v>15015569.99</v>
      </c>
      <c r="E8" s="11">
        <v>9758706.1400000006</v>
      </c>
      <c r="F8" s="11">
        <v>9750406.1400000006</v>
      </c>
      <c r="G8" s="11">
        <f t="shared" si="1"/>
        <v>5256863.8499999996</v>
      </c>
    </row>
    <row r="9" spans="1:7">
      <c r="A9" s="18" t="s">
        <v>153</v>
      </c>
      <c r="B9" s="11">
        <v>1070739.9099999999</v>
      </c>
      <c r="C9" s="11">
        <v>-12000</v>
      </c>
      <c r="D9" s="11">
        <v>1058739.9099999999</v>
      </c>
      <c r="E9" s="11">
        <v>444862.81</v>
      </c>
      <c r="F9" s="11">
        <v>444862.81</v>
      </c>
      <c r="G9" s="11">
        <f t="shared" si="1"/>
        <v>613877.09999999986</v>
      </c>
    </row>
    <row r="10" spans="1:7">
      <c r="A10" s="18" t="s">
        <v>154</v>
      </c>
      <c r="B10" s="11">
        <v>1011335.53</v>
      </c>
      <c r="C10" s="11">
        <v>10880</v>
      </c>
      <c r="D10" s="11">
        <v>1022215.53</v>
      </c>
      <c r="E10" s="11">
        <v>479103.58</v>
      </c>
      <c r="F10" s="11">
        <v>479103.58</v>
      </c>
      <c r="G10" s="11">
        <f t="shared" si="1"/>
        <v>543111.94999999995</v>
      </c>
    </row>
    <row r="11" spans="1:7">
      <c r="A11" s="18" t="s">
        <v>155</v>
      </c>
      <c r="B11" s="11">
        <v>762331.79</v>
      </c>
      <c r="C11" s="11">
        <v>93831.559999999939</v>
      </c>
      <c r="D11" s="11">
        <v>856163.35</v>
      </c>
      <c r="E11" s="11">
        <v>254361.32</v>
      </c>
      <c r="F11" s="11">
        <v>254361.32</v>
      </c>
      <c r="G11" s="11">
        <f t="shared" si="1"/>
        <v>601802.03</v>
      </c>
    </row>
    <row r="12" spans="1:7">
      <c r="A12" s="18" t="s">
        <v>156</v>
      </c>
      <c r="B12" s="11">
        <v>4253619.17</v>
      </c>
      <c r="C12" s="11">
        <v>649456.75999999978</v>
      </c>
      <c r="D12" s="11">
        <v>4903075.93</v>
      </c>
      <c r="E12" s="11">
        <v>2248009.02</v>
      </c>
      <c r="F12" s="11">
        <v>2248009.02</v>
      </c>
      <c r="G12" s="11">
        <f t="shared" si="1"/>
        <v>2655066.9099999997</v>
      </c>
    </row>
    <row r="13" spans="1:7">
      <c r="A13" s="18" t="s">
        <v>157</v>
      </c>
      <c r="B13" s="11">
        <v>4422402.6100000003</v>
      </c>
      <c r="C13" s="11">
        <v>1208061.1200000001</v>
      </c>
      <c r="D13" s="11">
        <v>5630463.7300000004</v>
      </c>
      <c r="E13" s="11">
        <v>2829403.74</v>
      </c>
      <c r="F13" s="11">
        <v>2829403.74</v>
      </c>
      <c r="G13" s="11">
        <f t="shared" si="1"/>
        <v>2801059.99</v>
      </c>
    </row>
    <row r="14" spans="1:7">
      <c r="A14" s="18" t="s">
        <v>158</v>
      </c>
      <c r="B14" s="11">
        <v>935383.62</v>
      </c>
      <c r="C14" s="11">
        <v>1371</v>
      </c>
      <c r="D14" s="11">
        <v>936754.62</v>
      </c>
      <c r="E14" s="11">
        <v>403225.9</v>
      </c>
      <c r="F14" s="11">
        <v>403225.9</v>
      </c>
      <c r="G14" s="11">
        <f t="shared" si="1"/>
        <v>533528.72</v>
      </c>
    </row>
    <row r="15" spans="1:7">
      <c r="A15" s="18" t="s">
        <v>159</v>
      </c>
      <c r="B15" s="11">
        <v>4369649.8899999997</v>
      </c>
      <c r="C15" s="11">
        <v>64320.69000000041</v>
      </c>
      <c r="D15" s="11">
        <v>4433970.58</v>
      </c>
      <c r="E15" s="11">
        <v>2029533.22</v>
      </c>
      <c r="F15" s="11">
        <v>2025890.82</v>
      </c>
      <c r="G15" s="11">
        <f t="shared" si="1"/>
        <v>2404437.3600000003</v>
      </c>
    </row>
    <row r="16" spans="1:7">
      <c r="A16" s="18" t="s">
        <v>160</v>
      </c>
      <c r="B16" s="11">
        <v>1776685.01</v>
      </c>
      <c r="C16" s="11">
        <v>-58520.919999999925</v>
      </c>
      <c r="D16" s="11">
        <v>1718164.09</v>
      </c>
      <c r="E16" s="11">
        <v>561064.92000000004</v>
      </c>
      <c r="F16" s="11">
        <v>561064.92000000004</v>
      </c>
      <c r="G16" s="11">
        <f t="shared" si="1"/>
        <v>1157099.17</v>
      </c>
    </row>
    <row r="17" spans="1:7">
      <c r="A17" s="18" t="s">
        <v>161</v>
      </c>
      <c r="B17" s="11">
        <v>1239464.22</v>
      </c>
      <c r="C17" s="11">
        <v>-30000</v>
      </c>
      <c r="D17" s="11">
        <v>1209464.22</v>
      </c>
      <c r="E17" s="11">
        <v>509807.54</v>
      </c>
      <c r="F17" s="11">
        <v>508627.54</v>
      </c>
      <c r="G17" s="11">
        <f t="shared" si="1"/>
        <v>699656.67999999993</v>
      </c>
    </row>
    <row r="18" spans="1:7">
      <c r="A18" s="18" t="s">
        <v>162</v>
      </c>
      <c r="B18" s="11">
        <v>561367.80000000005</v>
      </c>
      <c r="C18" s="11">
        <v>66751.079999999958</v>
      </c>
      <c r="D18" s="11">
        <v>628118.88</v>
      </c>
      <c r="E18" s="11">
        <v>223190.3</v>
      </c>
      <c r="F18" s="11">
        <v>223190.3</v>
      </c>
      <c r="G18" s="11">
        <f t="shared" si="1"/>
        <v>404928.58</v>
      </c>
    </row>
    <row r="19" spans="1:7">
      <c r="A19" s="18" t="s">
        <v>163</v>
      </c>
      <c r="B19" s="11">
        <v>1439519.71</v>
      </c>
      <c r="C19" s="11">
        <v>-61754.040000000037</v>
      </c>
      <c r="D19" s="11">
        <v>1377765.67</v>
      </c>
      <c r="E19" s="11">
        <v>570348.89</v>
      </c>
      <c r="F19" s="11">
        <v>570348.89</v>
      </c>
      <c r="G19" s="11">
        <f t="shared" si="1"/>
        <v>807416.77999999991</v>
      </c>
    </row>
    <row r="20" spans="1:7">
      <c r="A20" s="18" t="s">
        <v>164</v>
      </c>
      <c r="B20" s="11">
        <v>6248768.8399999999</v>
      </c>
      <c r="C20" s="11">
        <v>-135130.13999999966</v>
      </c>
      <c r="D20" s="11">
        <v>6113638.7000000002</v>
      </c>
      <c r="E20" s="11">
        <v>2440162.48</v>
      </c>
      <c r="F20" s="11">
        <v>2440162.48</v>
      </c>
      <c r="G20" s="11">
        <f t="shared" si="1"/>
        <v>3673476.22</v>
      </c>
    </row>
    <row r="21" spans="1:7">
      <c r="A21" s="18" t="s">
        <v>165</v>
      </c>
      <c r="B21" s="11">
        <v>4511585.5199999996</v>
      </c>
      <c r="C21" s="11">
        <v>-733124.03999999957</v>
      </c>
      <c r="D21" s="11">
        <v>3778461.48</v>
      </c>
      <c r="E21" s="11">
        <v>590639.52</v>
      </c>
      <c r="F21" s="11">
        <v>590639.52</v>
      </c>
      <c r="G21" s="11">
        <f t="shared" si="1"/>
        <v>3187821.96</v>
      </c>
    </row>
    <row r="22" spans="1:7">
      <c r="A22" s="18" t="s">
        <v>166</v>
      </c>
      <c r="B22" s="11">
        <v>1542027.9</v>
      </c>
      <c r="C22" s="11">
        <v>-8630.0299999997951</v>
      </c>
      <c r="D22" s="11">
        <v>1533397.87</v>
      </c>
      <c r="E22" s="11">
        <v>625362.47</v>
      </c>
      <c r="F22" s="11">
        <v>625362.47</v>
      </c>
      <c r="G22" s="11">
        <f t="shared" si="1"/>
        <v>908035.40000000014</v>
      </c>
    </row>
    <row r="23" spans="1:7">
      <c r="A23" s="18" t="s">
        <v>167</v>
      </c>
      <c r="B23" s="11">
        <v>1902062.27</v>
      </c>
      <c r="C23" s="11">
        <v>1570595.08</v>
      </c>
      <c r="D23" s="11">
        <v>3472657.35</v>
      </c>
      <c r="E23" s="11">
        <v>2430138.27</v>
      </c>
      <c r="F23" s="11">
        <v>2430138.27</v>
      </c>
      <c r="G23" s="11">
        <f t="shared" si="1"/>
        <v>1042519.0800000001</v>
      </c>
    </row>
    <row r="24" spans="1:7">
      <c r="A24" s="18" t="s">
        <v>168</v>
      </c>
      <c r="B24" s="11">
        <v>761814.66</v>
      </c>
      <c r="C24" s="11">
        <v>43525.039999999921</v>
      </c>
      <c r="D24" s="11">
        <v>805339.7</v>
      </c>
      <c r="E24" s="11">
        <v>269532.62</v>
      </c>
      <c r="F24" s="11">
        <v>269532.62</v>
      </c>
      <c r="G24" s="11">
        <f t="shared" si="1"/>
        <v>535807.07999999996</v>
      </c>
    </row>
    <row r="25" spans="1:7">
      <c r="A25" s="18" t="s">
        <v>169</v>
      </c>
      <c r="B25" s="11">
        <v>74000</v>
      </c>
      <c r="C25" s="11">
        <v>-156</v>
      </c>
      <c r="D25" s="11">
        <v>73844</v>
      </c>
      <c r="E25" s="11">
        <v>32737.54</v>
      </c>
      <c r="F25" s="11">
        <v>32737.54</v>
      </c>
      <c r="G25" s="11">
        <f t="shared" si="1"/>
        <v>41106.46</v>
      </c>
    </row>
    <row r="26" spans="1:7">
      <c r="A26" s="18" t="s">
        <v>170</v>
      </c>
      <c r="B26" s="11">
        <v>4540260.55</v>
      </c>
      <c r="C26" s="11">
        <v>-1032241.79</v>
      </c>
      <c r="D26" s="11">
        <v>3508018.76</v>
      </c>
      <c r="E26" s="11">
        <v>1457287.27</v>
      </c>
      <c r="F26" s="11">
        <v>1449883.73</v>
      </c>
      <c r="G26" s="11">
        <f t="shared" si="1"/>
        <v>2050731.4899999998</v>
      </c>
    </row>
    <row r="27" spans="1:7">
      <c r="A27" s="18" t="s">
        <v>171</v>
      </c>
      <c r="B27" s="11">
        <v>7060408.04</v>
      </c>
      <c r="C27" s="11">
        <v>-759134.24000000022</v>
      </c>
      <c r="D27" s="11">
        <v>6301273.7999999998</v>
      </c>
      <c r="E27" s="11">
        <v>2412386.4700000002</v>
      </c>
      <c r="F27" s="11">
        <v>2412386.4700000002</v>
      </c>
      <c r="G27" s="11">
        <f t="shared" si="1"/>
        <v>3888887.3299999996</v>
      </c>
    </row>
    <row r="28" spans="1:7">
      <c r="A28" s="18" t="s">
        <v>172</v>
      </c>
      <c r="B28" s="11">
        <v>11536894.619999999</v>
      </c>
      <c r="C28" s="11">
        <v>1801715.3600000013</v>
      </c>
      <c r="D28" s="11">
        <v>13338609.98</v>
      </c>
      <c r="E28" s="11">
        <v>5058890.7300000004</v>
      </c>
      <c r="F28" s="11">
        <v>5058890.7300000004</v>
      </c>
      <c r="G28" s="11">
        <f t="shared" si="1"/>
        <v>8279719.25</v>
      </c>
    </row>
    <row r="29" spans="1:7">
      <c r="A29" s="18" t="s">
        <v>173</v>
      </c>
      <c r="B29" s="11">
        <v>2556058.0299999998</v>
      </c>
      <c r="C29" s="11">
        <v>-2467.339999999851</v>
      </c>
      <c r="D29" s="11">
        <v>2553590.69</v>
      </c>
      <c r="E29" s="11">
        <v>984509.54</v>
      </c>
      <c r="F29" s="11">
        <v>984509.54</v>
      </c>
      <c r="G29" s="11">
        <f t="shared" si="1"/>
        <v>1569081.15</v>
      </c>
    </row>
    <row r="30" spans="1:7">
      <c r="A30" s="18" t="s">
        <v>174</v>
      </c>
      <c r="B30" s="11">
        <v>20800705.370000001</v>
      </c>
      <c r="C30" s="11">
        <v>1122899.7699999996</v>
      </c>
      <c r="D30" s="11">
        <v>21923605.140000001</v>
      </c>
      <c r="E30" s="11">
        <v>11919696.359999999</v>
      </c>
      <c r="F30" s="11">
        <v>11919696.359999999</v>
      </c>
      <c r="G30" s="11">
        <f t="shared" si="1"/>
        <v>10003908.780000001</v>
      </c>
    </row>
    <row r="31" spans="1:7">
      <c r="A31" s="18" t="s">
        <v>175</v>
      </c>
      <c r="B31" s="11">
        <v>2374222.36</v>
      </c>
      <c r="C31" s="11">
        <v>-88628.549999999814</v>
      </c>
      <c r="D31" s="11">
        <v>2285593.81</v>
      </c>
      <c r="E31" s="11">
        <v>952384.85</v>
      </c>
      <c r="F31" s="11">
        <v>952384.85</v>
      </c>
      <c r="G31" s="11">
        <f t="shared" si="1"/>
        <v>1333208.96</v>
      </c>
    </row>
    <row r="32" spans="1:7">
      <c r="A32" s="18" t="s">
        <v>176</v>
      </c>
      <c r="B32" s="11">
        <v>951028.13</v>
      </c>
      <c r="C32" s="11">
        <v>-38700</v>
      </c>
      <c r="D32" s="11">
        <v>912328.13</v>
      </c>
      <c r="E32" s="11">
        <v>395810.71</v>
      </c>
      <c r="F32" s="11">
        <v>395810.71</v>
      </c>
      <c r="G32" s="11">
        <f t="shared" si="1"/>
        <v>516517.42</v>
      </c>
    </row>
    <row r="33" spans="1:7">
      <c r="A33" s="18" t="s">
        <v>177</v>
      </c>
      <c r="B33" s="11">
        <v>387843.62</v>
      </c>
      <c r="C33" s="11">
        <v>6000</v>
      </c>
      <c r="D33" s="11">
        <v>393843.62</v>
      </c>
      <c r="E33" s="11">
        <v>162860.39000000001</v>
      </c>
      <c r="F33" s="11">
        <v>162860.39000000001</v>
      </c>
      <c r="G33" s="11">
        <f t="shared" si="1"/>
        <v>230983.22999999998</v>
      </c>
    </row>
    <row r="34" spans="1:7">
      <c r="A34" s="18" t="s">
        <v>178</v>
      </c>
      <c r="B34" s="11">
        <v>455706.16</v>
      </c>
      <c r="C34" s="11">
        <v>115845.00000000006</v>
      </c>
      <c r="D34" s="11">
        <v>571551.16</v>
      </c>
      <c r="E34" s="11">
        <v>244915</v>
      </c>
      <c r="F34" s="11">
        <v>244915</v>
      </c>
      <c r="G34" s="11">
        <f t="shared" si="1"/>
        <v>326636.16000000003</v>
      </c>
    </row>
    <row r="35" spans="1:7">
      <c r="A35" s="18" t="s">
        <v>179</v>
      </c>
      <c r="B35" s="11">
        <v>12638521.57</v>
      </c>
      <c r="C35" s="11">
        <v>97665</v>
      </c>
      <c r="D35" s="11">
        <v>12736186.57</v>
      </c>
      <c r="E35" s="11">
        <v>6358985.7999999998</v>
      </c>
      <c r="F35" s="11">
        <v>6358985.7999999998</v>
      </c>
      <c r="G35" s="11">
        <f t="shared" si="1"/>
        <v>6377200.7700000005</v>
      </c>
    </row>
    <row r="36" spans="1:7" ht="5.0999999999999996" customHeight="1">
      <c r="A36" s="18"/>
      <c r="B36" s="11"/>
      <c r="C36" s="11"/>
      <c r="D36" s="11"/>
      <c r="E36" s="11"/>
      <c r="F36" s="11"/>
      <c r="G36" s="11"/>
    </row>
    <row r="37" spans="1:7">
      <c r="A37" s="19" t="s">
        <v>90</v>
      </c>
      <c r="B37" s="11"/>
      <c r="C37" s="11"/>
      <c r="D37" s="11"/>
      <c r="E37" s="11"/>
      <c r="F37" s="11"/>
      <c r="G37" s="11"/>
    </row>
    <row r="38" spans="1:7">
      <c r="A38" s="19" t="s">
        <v>91</v>
      </c>
      <c r="B38" s="8">
        <f t="shared" ref="B38:G38" si="2">SUM(B39:B50)</f>
        <v>187287177.99999997</v>
      </c>
      <c r="C38" s="8">
        <f t="shared" si="2"/>
        <v>36830671.039999999</v>
      </c>
      <c r="D38" s="8">
        <f t="shared" si="2"/>
        <v>224117849.03999999</v>
      </c>
      <c r="E38" s="8">
        <f t="shared" si="2"/>
        <v>61224316.889999993</v>
      </c>
      <c r="F38" s="8">
        <f t="shared" si="2"/>
        <v>60980350.75999999</v>
      </c>
      <c r="G38" s="8">
        <f t="shared" si="2"/>
        <v>162893532.14999998</v>
      </c>
    </row>
    <row r="39" spans="1:7">
      <c r="A39" s="18" t="s">
        <v>141</v>
      </c>
      <c r="B39" s="11">
        <v>1509305.33</v>
      </c>
      <c r="C39" s="11">
        <v>732203.06999999983</v>
      </c>
      <c r="D39" s="11">
        <v>2241508.4</v>
      </c>
      <c r="E39" s="11">
        <v>100000</v>
      </c>
      <c r="F39" s="11">
        <v>100000</v>
      </c>
      <c r="G39" s="11">
        <f t="shared" ref="G39:G50" si="3">D39-E39</f>
        <v>2141508.4</v>
      </c>
    </row>
    <row r="40" spans="1:7">
      <c r="A40" s="18" t="s">
        <v>142</v>
      </c>
      <c r="B40" s="11">
        <v>114635218.06999999</v>
      </c>
      <c r="C40" s="11">
        <v>37326966.400000006</v>
      </c>
      <c r="D40" s="11">
        <v>151962184.47</v>
      </c>
      <c r="E40" s="11">
        <v>31579191.079999998</v>
      </c>
      <c r="F40" s="11">
        <v>31335224.949999999</v>
      </c>
      <c r="G40" s="11">
        <f t="shared" si="3"/>
        <v>120382993.39</v>
      </c>
    </row>
    <row r="41" spans="1:7">
      <c r="A41" s="18" t="s">
        <v>143</v>
      </c>
      <c r="B41" s="11">
        <v>175500.16</v>
      </c>
      <c r="C41" s="11">
        <v>3927839.84</v>
      </c>
      <c r="D41" s="11">
        <v>4103340</v>
      </c>
      <c r="E41" s="11">
        <v>2930999.59</v>
      </c>
      <c r="F41" s="11">
        <v>2930999.59</v>
      </c>
      <c r="G41" s="11">
        <f t="shared" si="3"/>
        <v>1172340.4100000001</v>
      </c>
    </row>
    <row r="42" spans="1:7">
      <c r="A42" s="18" t="s">
        <v>181</v>
      </c>
      <c r="B42" s="11">
        <v>0</v>
      </c>
      <c r="C42" s="11">
        <v>200000</v>
      </c>
      <c r="D42" s="11">
        <v>200000</v>
      </c>
      <c r="E42" s="11">
        <v>0</v>
      </c>
      <c r="F42" s="11">
        <v>0</v>
      </c>
      <c r="G42" s="11">
        <f t="shared" si="3"/>
        <v>200000</v>
      </c>
    </row>
    <row r="43" spans="1:7">
      <c r="A43" s="18" t="s">
        <v>144</v>
      </c>
      <c r="B43" s="11">
        <v>158500</v>
      </c>
      <c r="C43" s="11">
        <v>5799</v>
      </c>
      <c r="D43" s="11">
        <v>164299</v>
      </c>
      <c r="E43" s="11">
        <v>57200</v>
      </c>
      <c r="F43" s="11">
        <v>57200</v>
      </c>
      <c r="G43" s="11">
        <f t="shared" si="3"/>
        <v>107099</v>
      </c>
    </row>
    <row r="44" spans="1:7">
      <c r="A44" s="18" t="s">
        <v>182</v>
      </c>
      <c r="B44" s="11">
        <v>100000</v>
      </c>
      <c r="C44" s="11">
        <v>0</v>
      </c>
      <c r="D44" s="11">
        <v>100000</v>
      </c>
      <c r="E44" s="11">
        <v>0</v>
      </c>
      <c r="F44" s="11">
        <v>0</v>
      </c>
      <c r="G44" s="11">
        <f t="shared" si="3"/>
        <v>100000</v>
      </c>
    </row>
    <row r="45" spans="1:7">
      <c r="A45" s="18" t="s">
        <v>145</v>
      </c>
      <c r="B45" s="11">
        <v>39255271.420000002</v>
      </c>
      <c r="C45" s="11">
        <v>-4886592.1300000027</v>
      </c>
      <c r="D45" s="11">
        <v>34368679.289999999</v>
      </c>
      <c r="E45" s="11">
        <v>11029932.83</v>
      </c>
      <c r="F45" s="11">
        <v>11029932.83</v>
      </c>
      <c r="G45" s="11">
        <f t="shared" si="3"/>
        <v>23338746.460000001</v>
      </c>
    </row>
    <row r="46" spans="1:7">
      <c r="A46" s="18" t="s">
        <v>146</v>
      </c>
      <c r="B46" s="11">
        <v>6549193.0700000003</v>
      </c>
      <c r="C46" s="11">
        <v>-17000</v>
      </c>
      <c r="D46" s="11">
        <v>6532193.0700000003</v>
      </c>
      <c r="E46" s="11">
        <v>2045506.44</v>
      </c>
      <c r="F46" s="11">
        <v>2045506.44</v>
      </c>
      <c r="G46" s="11">
        <f t="shared" si="3"/>
        <v>4486686.6300000008</v>
      </c>
    </row>
    <row r="47" spans="1:7">
      <c r="A47" s="18" t="s">
        <v>147</v>
      </c>
      <c r="B47" s="11">
        <v>3256968.92</v>
      </c>
      <c r="C47" s="11">
        <v>626310.80000000028</v>
      </c>
      <c r="D47" s="11">
        <v>3883279.72</v>
      </c>
      <c r="E47" s="11">
        <v>1798689.19</v>
      </c>
      <c r="F47" s="11">
        <v>1798689.19</v>
      </c>
      <c r="G47" s="11">
        <f t="shared" si="3"/>
        <v>2084590.5300000003</v>
      </c>
    </row>
    <row r="48" spans="1:7">
      <c r="A48" s="18" t="s">
        <v>183</v>
      </c>
      <c r="B48" s="11">
        <v>20000</v>
      </c>
      <c r="C48" s="11">
        <v>-20000</v>
      </c>
      <c r="D48" s="11">
        <v>0</v>
      </c>
      <c r="E48" s="11">
        <v>0</v>
      </c>
      <c r="F48" s="11">
        <v>0</v>
      </c>
      <c r="G48" s="11">
        <f t="shared" si="3"/>
        <v>0</v>
      </c>
    </row>
    <row r="49" spans="1:7">
      <c r="A49" s="18" t="s">
        <v>148</v>
      </c>
      <c r="B49" s="11">
        <v>15146613.16</v>
      </c>
      <c r="C49" s="11">
        <v>-1266277.1500000004</v>
      </c>
      <c r="D49" s="11">
        <v>13880336.01</v>
      </c>
      <c r="E49" s="11">
        <v>6665186</v>
      </c>
      <c r="F49" s="11">
        <v>6665186</v>
      </c>
      <c r="G49" s="11">
        <f t="shared" si="3"/>
        <v>7215150.0099999998</v>
      </c>
    </row>
    <row r="50" spans="1:7">
      <c r="A50" s="18" t="s">
        <v>149</v>
      </c>
      <c r="B50" s="11">
        <v>6480607.8700000001</v>
      </c>
      <c r="C50" s="11">
        <v>201421.20999999996</v>
      </c>
      <c r="D50" s="11">
        <v>6682029.0800000001</v>
      </c>
      <c r="E50" s="11">
        <v>5017611.76</v>
      </c>
      <c r="F50" s="11">
        <v>5017611.76</v>
      </c>
      <c r="G50" s="11">
        <f t="shared" si="3"/>
        <v>1664417.3200000003</v>
      </c>
    </row>
    <row r="51" spans="1:7" ht="5.0999999999999996" customHeight="1">
      <c r="A51" s="20"/>
      <c r="B51" s="11"/>
      <c r="C51" s="11"/>
      <c r="D51" s="11"/>
      <c r="E51" s="11"/>
      <c r="F51" s="11"/>
      <c r="G51" s="11"/>
    </row>
    <row r="52" spans="1:7">
      <c r="A52" s="17" t="s">
        <v>83</v>
      </c>
      <c r="B52" s="8">
        <f>B5+B38</f>
        <v>307106517.80999994</v>
      </c>
      <c r="C52" s="8">
        <f t="shared" ref="C52:G52" si="4">C5+C38</f>
        <v>45203308.130000003</v>
      </c>
      <c r="D52" s="8">
        <f t="shared" si="4"/>
        <v>352309825.94</v>
      </c>
      <c r="E52" s="8">
        <f t="shared" si="4"/>
        <v>121779117.19999999</v>
      </c>
      <c r="F52" s="8">
        <f t="shared" si="4"/>
        <v>121513917.53</v>
      </c>
      <c r="G52" s="8">
        <f t="shared" si="4"/>
        <v>230530708.73999995</v>
      </c>
    </row>
    <row r="53" spans="1:7" ht="5.0999999999999996" customHeight="1">
      <c r="A53" s="21"/>
      <c r="B53" s="13"/>
      <c r="C53" s="13"/>
      <c r="D53" s="13"/>
      <c r="E53" s="13"/>
      <c r="F53" s="13"/>
      <c r="G53" s="13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zoomScale="112" zoomScaleNormal="112" workbookViewId="0">
      <selection activeCell="A11" sqref="A11"/>
    </sheetView>
  </sheetViews>
  <sheetFormatPr baseColWidth="10" defaultRowHeight="11.25"/>
  <cols>
    <col min="1" max="1" width="65.83203125" style="14" customWidth="1"/>
    <col min="2" max="7" width="17.83203125" style="14" customWidth="1"/>
    <col min="8" max="16384" width="12" style="14"/>
  </cols>
  <sheetData>
    <row r="1" spans="1:7" ht="59.25" customHeight="1">
      <c r="A1" s="48" t="s">
        <v>185</v>
      </c>
      <c r="B1" s="52"/>
      <c r="C1" s="52"/>
      <c r="D1" s="52"/>
      <c r="E1" s="52"/>
      <c r="F1" s="52"/>
      <c r="G1" s="53"/>
    </row>
    <row r="2" spans="1:7" ht="12" customHeight="1">
      <c r="A2" s="39"/>
      <c r="B2" s="51" t="s">
        <v>0</v>
      </c>
      <c r="C2" s="51"/>
      <c r="D2" s="51"/>
      <c r="E2" s="51"/>
      <c r="F2" s="51"/>
      <c r="G2" s="36"/>
    </row>
    <row r="3" spans="1:7" ht="22.5">
      <c r="A3" s="40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 t="s">
        <v>86</v>
      </c>
      <c r="G3" s="37" t="s">
        <v>7</v>
      </c>
    </row>
    <row r="4" spans="1:7" ht="5.0999999999999996" customHeight="1">
      <c r="A4" s="15"/>
      <c r="B4" s="16"/>
      <c r="C4" s="16"/>
      <c r="D4" s="16"/>
      <c r="E4" s="16"/>
      <c r="F4" s="16"/>
      <c r="G4" s="16"/>
    </row>
    <row r="5" spans="1:7">
      <c r="A5" s="22" t="s">
        <v>92</v>
      </c>
      <c r="B5" s="54">
        <f>B6+B16+B25+B36</f>
        <v>119819339.81000002</v>
      </c>
      <c r="C5" s="54">
        <f t="shared" ref="C5:G5" si="0">C6+C16+C25+C36</f>
        <v>8372637.0899999999</v>
      </c>
      <c r="D5" s="54">
        <f t="shared" si="0"/>
        <v>128191976.90000001</v>
      </c>
      <c r="E5" s="54">
        <f t="shared" si="0"/>
        <v>60554800.310000002</v>
      </c>
      <c r="F5" s="54">
        <f t="shared" si="0"/>
        <v>60533566.769999996</v>
      </c>
      <c r="G5" s="54">
        <f t="shared" si="0"/>
        <v>67637176.590000004</v>
      </c>
    </row>
    <row r="6" spans="1:7">
      <c r="A6" s="7" t="s">
        <v>93</v>
      </c>
      <c r="B6" s="54">
        <f>SUM(B7:B14)</f>
        <v>52043583.969999999</v>
      </c>
      <c r="C6" s="54">
        <f t="shared" ref="C6:G6" si="1">SUM(C7:C14)</f>
        <v>3755904.4299999983</v>
      </c>
      <c r="D6" s="54">
        <f t="shared" si="1"/>
        <v>55799488.399999999</v>
      </c>
      <c r="E6" s="54">
        <f t="shared" si="1"/>
        <v>22496060.16</v>
      </c>
      <c r="F6" s="54">
        <f t="shared" si="1"/>
        <v>22488656.619999997</v>
      </c>
      <c r="G6" s="54">
        <f t="shared" si="1"/>
        <v>33303428.239999995</v>
      </c>
    </row>
    <row r="7" spans="1:7">
      <c r="A7" s="10" t="s">
        <v>94</v>
      </c>
      <c r="B7" s="55">
        <v>7287529.3600000003</v>
      </c>
      <c r="C7" s="55">
        <v>75625.529999999329</v>
      </c>
      <c r="D7" s="55">
        <v>7363154.8899999997</v>
      </c>
      <c r="E7" s="55">
        <v>3137163.86</v>
      </c>
      <c r="F7" s="55">
        <v>3137163.86</v>
      </c>
      <c r="G7" s="55">
        <f>D7-E7</f>
        <v>4225991.0299999993</v>
      </c>
    </row>
    <row r="8" spans="1:7">
      <c r="A8" s="10" t="s">
        <v>95</v>
      </c>
      <c r="B8" s="55"/>
      <c r="C8" s="55"/>
      <c r="D8" s="55"/>
      <c r="E8" s="55"/>
      <c r="F8" s="55"/>
      <c r="G8" s="55">
        <f t="shared" ref="G8:G71" si="2">D8-E8</f>
        <v>0</v>
      </c>
    </row>
    <row r="9" spans="1:7">
      <c r="A9" s="10" t="s">
        <v>96</v>
      </c>
      <c r="B9" s="55">
        <v>8573545.1799999997</v>
      </c>
      <c r="C9" s="55">
        <v>1199724.7400000002</v>
      </c>
      <c r="D9" s="55">
        <v>9773269.9199999999</v>
      </c>
      <c r="E9" s="55">
        <v>4839810.3900000006</v>
      </c>
      <c r="F9" s="55">
        <v>4832406.8499999996</v>
      </c>
      <c r="G9" s="55">
        <f t="shared" si="2"/>
        <v>4933459.5299999993</v>
      </c>
    </row>
    <row r="10" spans="1:7">
      <c r="A10" s="10" t="s">
        <v>97</v>
      </c>
      <c r="B10" s="55"/>
      <c r="C10" s="55"/>
      <c r="D10" s="55"/>
      <c r="E10" s="55"/>
      <c r="F10" s="55"/>
      <c r="G10" s="55">
        <f t="shared" si="2"/>
        <v>0</v>
      </c>
    </row>
    <row r="11" spans="1:7">
      <c r="A11" s="10" t="s">
        <v>98</v>
      </c>
      <c r="B11" s="55">
        <v>11234383.42</v>
      </c>
      <c r="C11" s="55">
        <v>3006908.1199999992</v>
      </c>
      <c r="D11" s="55">
        <v>14241291.539999999</v>
      </c>
      <c r="E11" s="55">
        <v>5318437.62</v>
      </c>
      <c r="F11" s="55">
        <v>5318437.62</v>
      </c>
      <c r="G11" s="55">
        <f t="shared" si="2"/>
        <v>8922853.9199999981</v>
      </c>
    </row>
    <row r="12" spans="1:7">
      <c r="A12" s="10" t="s">
        <v>99</v>
      </c>
      <c r="B12" s="55"/>
      <c r="C12" s="55"/>
      <c r="D12" s="55"/>
      <c r="E12" s="55"/>
      <c r="F12" s="55"/>
      <c r="G12" s="55">
        <f t="shared" si="2"/>
        <v>0</v>
      </c>
    </row>
    <row r="13" spans="1:7">
      <c r="A13" s="10" t="s">
        <v>100</v>
      </c>
      <c r="B13" s="55">
        <v>5347400.18</v>
      </c>
      <c r="C13" s="55">
        <v>-689754.99999999965</v>
      </c>
      <c r="D13" s="55">
        <v>4657645.18</v>
      </c>
      <c r="E13" s="55">
        <v>892909.68</v>
      </c>
      <c r="F13" s="55">
        <v>892909.68</v>
      </c>
      <c r="G13" s="55">
        <f t="shared" si="2"/>
        <v>3764735.4999999995</v>
      </c>
    </row>
    <row r="14" spans="1:7">
      <c r="A14" s="10" t="s">
        <v>101</v>
      </c>
      <c r="B14" s="55">
        <v>19600725.829999998</v>
      </c>
      <c r="C14" s="55">
        <v>163401.03999999911</v>
      </c>
      <c r="D14" s="55">
        <v>19764126.869999997</v>
      </c>
      <c r="E14" s="55">
        <v>8307738.6099999994</v>
      </c>
      <c r="F14" s="55">
        <v>8307738.6099999994</v>
      </c>
      <c r="G14" s="55">
        <f t="shared" si="2"/>
        <v>11456388.259999998</v>
      </c>
    </row>
    <row r="15" spans="1:7" ht="5.0999999999999996" customHeight="1">
      <c r="A15" s="7"/>
      <c r="B15" s="54"/>
      <c r="C15" s="54"/>
      <c r="D15" s="54"/>
      <c r="E15" s="54"/>
      <c r="F15" s="54"/>
      <c r="G15" s="54"/>
    </row>
    <row r="16" spans="1:7">
      <c r="A16" s="7" t="s">
        <v>102</v>
      </c>
      <c r="B16" s="54">
        <f>SUM(B17:B23)</f>
        <v>63189751.050000004</v>
      </c>
      <c r="C16" s="54">
        <f t="shared" ref="C16:F16" si="3">SUM(C17:C23)</f>
        <v>4866245.2700000005</v>
      </c>
      <c r="D16" s="54">
        <f t="shared" si="3"/>
        <v>68055996.320000008</v>
      </c>
      <c r="E16" s="54">
        <f t="shared" si="3"/>
        <v>35709441.460000001</v>
      </c>
      <c r="F16" s="54">
        <f t="shared" si="3"/>
        <v>35696319.060000002</v>
      </c>
      <c r="G16" s="54">
        <f t="shared" si="2"/>
        <v>32346554.860000007</v>
      </c>
    </row>
    <row r="17" spans="1:7">
      <c r="A17" s="10" t="s">
        <v>103</v>
      </c>
      <c r="B17" s="55">
        <v>13259275.030000001</v>
      </c>
      <c r="C17" s="55">
        <v>553447.20000000065</v>
      </c>
      <c r="D17" s="55">
        <v>13812722.23</v>
      </c>
      <c r="E17" s="55">
        <v>5172647.57</v>
      </c>
      <c r="F17" s="55">
        <v>5172647.57</v>
      </c>
      <c r="G17" s="55">
        <f t="shared" si="2"/>
        <v>8640074.6600000001</v>
      </c>
    </row>
    <row r="18" spans="1:7">
      <c r="A18" s="10" t="s">
        <v>104</v>
      </c>
      <c r="B18" s="55">
        <v>21147481.59</v>
      </c>
      <c r="C18" s="55">
        <v>4122915.8</v>
      </c>
      <c r="D18" s="55">
        <v>25270397.389999997</v>
      </c>
      <c r="E18" s="55">
        <v>17007940.530000001</v>
      </c>
      <c r="F18" s="55">
        <v>16999640.530000001</v>
      </c>
      <c r="G18" s="55">
        <f t="shared" si="2"/>
        <v>8262456.8599999957</v>
      </c>
    </row>
    <row r="19" spans="1:7">
      <c r="A19" s="10" t="s">
        <v>105</v>
      </c>
      <c r="B19" s="55">
        <v>1439519.71</v>
      </c>
      <c r="C19" s="55">
        <v>-61754.040000000037</v>
      </c>
      <c r="D19" s="55">
        <v>1377765.67</v>
      </c>
      <c r="E19" s="55">
        <v>570348.89</v>
      </c>
      <c r="F19" s="55">
        <v>570348.89</v>
      </c>
      <c r="G19" s="55">
        <f t="shared" si="2"/>
        <v>807416.77999999991</v>
      </c>
    </row>
    <row r="20" spans="1:7">
      <c r="A20" s="10" t="s">
        <v>106</v>
      </c>
      <c r="B20" s="55">
        <v>6709114.1099999994</v>
      </c>
      <c r="C20" s="55">
        <v>-94329.849999999627</v>
      </c>
      <c r="D20" s="55">
        <v>6614784.2599999998</v>
      </c>
      <c r="E20" s="55">
        <v>2934814.77</v>
      </c>
      <c r="F20" s="55">
        <v>2929992.37</v>
      </c>
      <c r="G20" s="55">
        <f t="shared" si="2"/>
        <v>3679969.4899999998</v>
      </c>
    </row>
    <row r="21" spans="1:7">
      <c r="A21" s="10" t="s">
        <v>107</v>
      </c>
      <c r="B21" s="55">
        <v>3276685.01</v>
      </c>
      <c r="C21" s="55">
        <v>-58520.919999999925</v>
      </c>
      <c r="D21" s="55">
        <v>3218164.09</v>
      </c>
      <c r="E21" s="55">
        <v>1422648.02</v>
      </c>
      <c r="F21" s="55">
        <v>1422648.02</v>
      </c>
      <c r="G21" s="55">
        <f t="shared" si="2"/>
        <v>1795516.0699999998</v>
      </c>
    </row>
    <row r="22" spans="1:7">
      <c r="A22" s="10" t="s">
        <v>108</v>
      </c>
      <c r="B22" s="55">
        <v>12638521.57</v>
      </c>
      <c r="C22" s="55">
        <v>97665</v>
      </c>
      <c r="D22" s="55">
        <v>12736186.57</v>
      </c>
      <c r="E22" s="55">
        <v>6358985.7999999998</v>
      </c>
      <c r="F22" s="55">
        <v>6358985.7999999998</v>
      </c>
      <c r="G22" s="55">
        <f t="shared" si="2"/>
        <v>6377200.7700000005</v>
      </c>
    </row>
    <row r="23" spans="1:7">
      <c r="A23" s="10" t="s">
        <v>109</v>
      </c>
      <c r="B23" s="55">
        <v>4719154.03</v>
      </c>
      <c r="C23" s="55">
        <v>306822.08000000007</v>
      </c>
      <c r="D23" s="55">
        <v>5025976.1100000003</v>
      </c>
      <c r="E23" s="55">
        <v>2242055.88</v>
      </c>
      <c r="F23" s="55">
        <v>2242055.88</v>
      </c>
      <c r="G23" s="55">
        <f t="shared" si="2"/>
        <v>2783920.2300000004</v>
      </c>
    </row>
    <row r="24" spans="1:7" ht="5.0999999999999996" customHeight="1">
      <c r="A24" s="7"/>
      <c r="B24" s="54"/>
      <c r="C24" s="54"/>
      <c r="D24" s="54"/>
      <c r="E24" s="54"/>
      <c r="F24" s="54"/>
      <c r="G24" s="54"/>
    </row>
    <row r="25" spans="1:7">
      <c r="A25" s="7" t="s">
        <v>110</v>
      </c>
      <c r="B25" s="54">
        <f>SUM(B26:B34)</f>
        <v>3955288.48</v>
      </c>
      <c r="C25" s="54">
        <f t="shared" ref="C25:F25" si="4">SUM(C26:C34)</f>
        <v>-249512.60999999987</v>
      </c>
      <c r="D25" s="54">
        <f t="shared" si="4"/>
        <v>3705775.87</v>
      </c>
      <c r="E25" s="54">
        <f t="shared" si="4"/>
        <v>1983483.11</v>
      </c>
      <c r="F25" s="54">
        <f t="shared" si="4"/>
        <v>1982775.51</v>
      </c>
      <c r="G25" s="54">
        <f t="shared" si="2"/>
        <v>1722292.76</v>
      </c>
    </row>
    <row r="26" spans="1:7">
      <c r="A26" s="10" t="s">
        <v>111</v>
      </c>
      <c r="B26" s="55">
        <v>2415288.48</v>
      </c>
      <c r="C26" s="55">
        <v>-466153.73</v>
      </c>
      <c r="D26" s="55">
        <v>1949134.75</v>
      </c>
      <c r="E26" s="55">
        <v>649039.05000000005</v>
      </c>
      <c r="F26" s="55">
        <v>649039.05000000005</v>
      </c>
      <c r="G26" s="55">
        <f t="shared" si="2"/>
        <v>1300095.7</v>
      </c>
    </row>
    <row r="27" spans="1:7">
      <c r="A27" s="10" t="s">
        <v>112</v>
      </c>
      <c r="B27" s="55">
        <v>1000000</v>
      </c>
      <c r="C27" s="55">
        <v>584361.12000000011</v>
      </c>
      <c r="D27" s="55">
        <v>1584361.12</v>
      </c>
      <c r="E27" s="55">
        <v>1334444.06</v>
      </c>
      <c r="F27" s="55">
        <v>1333736.46</v>
      </c>
      <c r="G27" s="55">
        <f t="shared" si="2"/>
        <v>249917.06000000006</v>
      </c>
    </row>
    <row r="28" spans="1:7">
      <c r="A28" s="10" t="s">
        <v>113</v>
      </c>
      <c r="B28" s="55"/>
      <c r="C28" s="55"/>
      <c r="D28" s="55"/>
      <c r="E28" s="55"/>
      <c r="F28" s="55"/>
      <c r="G28" s="55">
        <f t="shared" si="2"/>
        <v>0</v>
      </c>
    </row>
    <row r="29" spans="1:7">
      <c r="A29" s="10" t="s">
        <v>114</v>
      </c>
      <c r="B29" s="55"/>
      <c r="C29" s="55"/>
      <c r="D29" s="55"/>
      <c r="E29" s="55"/>
      <c r="F29" s="55"/>
      <c r="G29" s="55">
        <f t="shared" si="2"/>
        <v>0</v>
      </c>
    </row>
    <row r="30" spans="1:7">
      <c r="A30" s="10" t="s">
        <v>115</v>
      </c>
      <c r="B30" s="55"/>
      <c r="C30" s="55"/>
      <c r="D30" s="55"/>
      <c r="E30" s="55"/>
      <c r="F30" s="55"/>
      <c r="G30" s="55">
        <f t="shared" si="2"/>
        <v>0</v>
      </c>
    </row>
    <row r="31" spans="1:7">
      <c r="A31" s="10" t="s">
        <v>116</v>
      </c>
      <c r="B31" s="55"/>
      <c r="C31" s="55"/>
      <c r="D31" s="55"/>
      <c r="E31" s="55"/>
      <c r="F31" s="55"/>
      <c r="G31" s="55">
        <f t="shared" si="2"/>
        <v>0</v>
      </c>
    </row>
    <row r="32" spans="1:7">
      <c r="A32" s="10" t="s">
        <v>117</v>
      </c>
      <c r="B32" s="55">
        <v>540000</v>
      </c>
      <c r="C32" s="55">
        <v>-367720</v>
      </c>
      <c r="D32" s="55">
        <v>172280</v>
      </c>
      <c r="E32" s="55">
        <v>0</v>
      </c>
      <c r="F32" s="55">
        <v>0</v>
      </c>
      <c r="G32" s="55">
        <f t="shared" si="2"/>
        <v>172280</v>
      </c>
    </row>
    <row r="33" spans="1:7">
      <c r="A33" s="10" t="s">
        <v>118</v>
      </c>
      <c r="B33" s="55"/>
      <c r="C33" s="55"/>
      <c r="D33" s="55"/>
      <c r="E33" s="55"/>
      <c r="F33" s="55"/>
      <c r="G33" s="55">
        <f t="shared" si="2"/>
        <v>0</v>
      </c>
    </row>
    <row r="34" spans="1:7">
      <c r="A34" s="10" t="s">
        <v>119</v>
      </c>
      <c r="B34" s="55"/>
      <c r="C34" s="55"/>
      <c r="D34" s="55"/>
      <c r="E34" s="55"/>
      <c r="F34" s="55"/>
      <c r="G34" s="55">
        <f t="shared" si="2"/>
        <v>0</v>
      </c>
    </row>
    <row r="35" spans="1:7" ht="5.0999999999999996" customHeight="1">
      <c r="A35" s="7"/>
      <c r="B35" s="54"/>
      <c r="C35" s="54"/>
      <c r="D35" s="54"/>
      <c r="E35" s="54"/>
      <c r="F35" s="54"/>
      <c r="G35" s="54"/>
    </row>
    <row r="36" spans="1:7">
      <c r="A36" s="22" t="s">
        <v>120</v>
      </c>
      <c r="B36" s="54">
        <f>SUM(B37:B40)</f>
        <v>630716.31000000006</v>
      </c>
      <c r="C36" s="54">
        <f t="shared" ref="C36:F36" si="5">SUM(C37:C40)</f>
        <v>0</v>
      </c>
      <c r="D36" s="54">
        <f t="shared" si="5"/>
        <v>630716.31000000006</v>
      </c>
      <c r="E36" s="54">
        <f t="shared" si="5"/>
        <v>365815.58</v>
      </c>
      <c r="F36" s="54">
        <f t="shared" si="5"/>
        <v>365815.58</v>
      </c>
      <c r="G36" s="54">
        <f t="shared" si="2"/>
        <v>264900.73000000004</v>
      </c>
    </row>
    <row r="37" spans="1:7">
      <c r="A37" s="10" t="s">
        <v>121</v>
      </c>
      <c r="B37" s="55">
        <v>630716.31000000006</v>
      </c>
      <c r="C37" s="55">
        <v>0</v>
      </c>
      <c r="D37" s="55">
        <v>630716.31000000006</v>
      </c>
      <c r="E37" s="55">
        <v>365815.58</v>
      </c>
      <c r="F37" s="55">
        <v>365815.58</v>
      </c>
      <c r="G37" s="55">
        <f t="shared" si="2"/>
        <v>264900.73000000004</v>
      </c>
    </row>
    <row r="38" spans="1:7" ht="22.5">
      <c r="A38" s="23" t="s">
        <v>122</v>
      </c>
      <c r="B38" s="55"/>
      <c r="C38" s="55"/>
      <c r="D38" s="55"/>
      <c r="E38" s="55"/>
      <c r="F38" s="55"/>
      <c r="G38" s="55">
        <f t="shared" si="2"/>
        <v>0</v>
      </c>
    </row>
    <row r="39" spans="1:7">
      <c r="A39" s="10" t="s">
        <v>123</v>
      </c>
      <c r="B39" s="55"/>
      <c r="C39" s="55"/>
      <c r="D39" s="55"/>
      <c r="E39" s="55"/>
      <c r="F39" s="55"/>
      <c r="G39" s="55">
        <f t="shared" si="2"/>
        <v>0</v>
      </c>
    </row>
    <row r="40" spans="1:7">
      <c r="A40" s="10" t="s">
        <v>124</v>
      </c>
      <c r="B40" s="55"/>
      <c r="C40" s="55"/>
      <c r="D40" s="55"/>
      <c r="E40" s="55"/>
      <c r="F40" s="55"/>
      <c r="G40" s="55">
        <f t="shared" si="2"/>
        <v>0</v>
      </c>
    </row>
    <row r="41" spans="1:7" ht="5.0999999999999996" customHeight="1">
      <c r="A41" s="7"/>
      <c r="B41" s="54"/>
      <c r="C41" s="54"/>
      <c r="D41" s="54"/>
      <c r="E41" s="54"/>
      <c r="F41" s="54"/>
      <c r="G41" s="54"/>
    </row>
    <row r="42" spans="1:7">
      <c r="A42" s="7" t="s">
        <v>125</v>
      </c>
      <c r="B42" s="54">
        <f>B43+B53+B62+B73</f>
        <v>187287178.00000003</v>
      </c>
      <c r="C42" s="54">
        <f t="shared" ref="C42:F42" si="6">C43+C53+C62+C73</f>
        <v>36830671.039999984</v>
      </c>
      <c r="D42" s="54">
        <f t="shared" si="6"/>
        <v>224117849.03999999</v>
      </c>
      <c r="E42" s="54">
        <f t="shared" si="6"/>
        <v>61224316.890000001</v>
      </c>
      <c r="F42" s="54">
        <f t="shared" si="6"/>
        <v>60980350.759999998</v>
      </c>
      <c r="G42" s="54">
        <f t="shared" si="2"/>
        <v>162893532.14999998</v>
      </c>
    </row>
    <row r="43" spans="1:7">
      <c r="A43" s="7" t="s">
        <v>93</v>
      </c>
      <c r="B43" s="54">
        <f>SUM(B44:B51)</f>
        <v>51409561.950000003</v>
      </c>
      <c r="C43" s="54">
        <f t="shared" ref="C43:F43" si="7">SUM(C44:C51)</f>
        <v>-5661909.9200000055</v>
      </c>
      <c r="D43" s="54">
        <f t="shared" si="7"/>
        <v>45747652.030000001</v>
      </c>
      <c r="E43" s="54">
        <f t="shared" si="7"/>
        <v>14874128.459999999</v>
      </c>
      <c r="F43" s="54">
        <f t="shared" si="7"/>
        <v>14874128.459999999</v>
      </c>
      <c r="G43" s="54">
        <f t="shared" si="2"/>
        <v>30873523.57</v>
      </c>
    </row>
    <row r="44" spans="1:7">
      <c r="A44" s="10" t="s">
        <v>94</v>
      </c>
      <c r="B44" s="55"/>
      <c r="C44" s="55"/>
      <c r="D44" s="55"/>
      <c r="E44" s="55"/>
      <c r="F44" s="55"/>
      <c r="G44" s="55">
        <f t="shared" si="2"/>
        <v>0</v>
      </c>
    </row>
    <row r="45" spans="1:7">
      <c r="A45" s="10" t="s">
        <v>95</v>
      </c>
      <c r="B45" s="55"/>
      <c r="C45" s="55"/>
      <c r="D45" s="55"/>
      <c r="E45" s="55"/>
      <c r="F45" s="55"/>
      <c r="G45" s="55">
        <f t="shared" si="2"/>
        <v>0</v>
      </c>
    </row>
    <row r="46" spans="1:7">
      <c r="A46" s="10" t="s">
        <v>96</v>
      </c>
      <c r="B46" s="55">
        <v>20000</v>
      </c>
      <c r="C46" s="55">
        <f>+D46-B46</f>
        <v>-20000</v>
      </c>
      <c r="D46" s="55">
        <v>0</v>
      </c>
      <c r="E46" s="55">
        <v>0</v>
      </c>
      <c r="F46" s="55">
        <v>0</v>
      </c>
      <c r="G46" s="55">
        <f t="shared" si="2"/>
        <v>0</v>
      </c>
    </row>
    <row r="47" spans="1:7">
      <c r="A47" s="10" t="s">
        <v>97</v>
      </c>
      <c r="B47" s="55"/>
      <c r="C47" s="55"/>
      <c r="D47" s="55"/>
      <c r="E47" s="55"/>
      <c r="F47" s="55"/>
      <c r="G47" s="55">
        <f t="shared" si="2"/>
        <v>0</v>
      </c>
    </row>
    <row r="48" spans="1:7">
      <c r="A48" s="10" t="s">
        <v>98</v>
      </c>
      <c r="B48" s="55">
        <v>2328128.54</v>
      </c>
      <c r="C48" s="55">
        <f>+D48-B48</f>
        <v>-1364628.59</v>
      </c>
      <c r="D48" s="55">
        <v>963499.95</v>
      </c>
      <c r="E48" s="55">
        <v>0</v>
      </c>
      <c r="F48" s="55">
        <v>0</v>
      </c>
      <c r="G48" s="55">
        <f t="shared" si="2"/>
        <v>963499.95</v>
      </c>
    </row>
    <row r="49" spans="1:7">
      <c r="A49" s="10" t="s">
        <v>99</v>
      </c>
      <c r="B49" s="55"/>
      <c r="C49" s="55"/>
      <c r="D49" s="55"/>
      <c r="E49" s="55"/>
      <c r="F49" s="55"/>
      <c r="G49" s="55">
        <f t="shared" si="2"/>
        <v>0</v>
      </c>
    </row>
    <row r="50" spans="1:7">
      <c r="A50" s="10" t="s">
        <v>100</v>
      </c>
      <c r="B50" s="55">
        <v>49061433.410000004</v>
      </c>
      <c r="C50" s="55">
        <f>+D50-B50</f>
        <v>-4277281.3300000057</v>
      </c>
      <c r="D50" s="55">
        <v>44784152.079999998</v>
      </c>
      <c r="E50" s="55">
        <v>14874128.459999999</v>
      </c>
      <c r="F50" s="55">
        <v>14874128.459999999</v>
      </c>
      <c r="G50" s="55">
        <f t="shared" si="2"/>
        <v>29910023.619999997</v>
      </c>
    </row>
    <row r="51" spans="1:7">
      <c r="A51" s="10" t="s">
        <v>101</v>
      </c>
      <c r="B51" s="55"/>
      <c r="C51" s="55"/>
      <c r="D51" s="55"/>
      <c r="E51" s="55"/>
      <c r="F51" s="55"/>
      <c r="G51" s="55">
        <f t="shared" si="2"/>
        <v>0</v>
      </c>
    </row>
    <row r="52" spans="1:7" ht="5.0999999999999996" customHeight="1">
      <c r="A52" s="7"/>
      <c r="B52" s="54"/>
      <c r="C52" s="54"/>
      <c r="D52" s="54"/>
      <c r="E52" s="54"/>
      <c r="F52" s="54"/>
      <c r="G52" s="54"/>
    </row>
    <row r="53" spans="1:7">
      <c r="A53" s="7" t="s">
        <v>102</v>
      </c>
      <c r="B53" s="54">
        <f>SUM(B54:B60)</f>
        <v>133587361.52000001</v>
      </c>
      <c r="C53" s="54">
        <f t="shared" ref="C53:F53" si="8">SUM(C54:C60)</f>
        <v>36282581.089999989</v>
      </c>
      <c r="D53" s="54">
        <f t="shared" si="8"/>
        <v>169869942.60999998</v>
      </c>
      <c r="E53" s="54">
        <f t="shared" si="8"/>
        <v>43021629.659999996</v>
      </c>
      <c r="F53" s="54">
        <f t="shared" si="8"/>
        <v>42777663.529999994</v>
      </c>
      <c r="G53" s="54">
        <f t="shared" si="2"/>
        <v>126848312.94999999</v>
      </c>
    </row>
    <row r="54" spans="1:7">
      <c r="A54" s="10" t="s">
        <v>103</v>
      </c>
      <c r="B54" s="55">
        <v>23086433.760000002</v>
      </c>
      <c r="C54" s="55">
        <f>+D54-B54</f>
        <v>9550367.3399999961</v>
      </c>
      <c r="D54" s="55">
        <v>32636801.099999998</v>
      </c>
      <c r="E54" s="55">
        <v>11550911.369999999</v>
      </c>
      <c r="F54" s="55">
        <v>11550911.369999999</v>
      </c>
      <c r="G54" s="55">
        <f t="shared" si="2"/>
        <v>21085889.729999997</v>
      </c>
    </row>
    <row r="55" spans="1:7">
      <c r="A55" s="10" t="s">
        <v>104</v>
      </c>
      <c r="B55" s="55">
        <v>108582502.07000001</v>
      </c>
      <c r="C55" s="55">
        <f>+D55-B55</f>
        <v>24565925.339999989</v>
      </c>
      <c r="D55" s="55">
        <v>133148427.41</v>
      </c>
      <c r="E55" s="55">
        <v>31139416.629999999</v>
      </c>
      <c r="F55" s="55">
        <v>30895450.5</v>
      </c>
      <c r="G55" s="55">
        <f t="shared" si="2"/>
        <v>102009010.78</v>
      </c>
    </row>
    <row r="56" spans="1:7">
      <c r="A56" s="10" t="s">
        <v>105</v>
      </c>
      <c r="B56" s="55"/>
      <c r="C56" s="55"/>
      <c r="D56" s="55"/>
      <c r="E56" s="55"/>
      <c r="F56" s="55"/>
      <c r="G56" s="55">
        <f t="shared" si="2"/>
        <v>0</v>
      </c>
    </row>
    <row r="57" spans="1:7">
      <c r="A57" s="10" t="s">
        <v>106</v>
      </c>
      <c r="B57" s="55">
        <v>189018.73</v>
      </c>
      <c r="C57" s="55">
        <f>+D57-B57</f>
        <v>1677303.99</v>
      </c>
      <c r="D57" s="55">
        <v>1866322.72</v>
      </c>
      <c r="E57" s="55">
        <v>57200</v>
      </c>
      <c r="F57" s="55">
        <v>57200</v>
      </c>
      <c r="G57" s="55">
        <f t="shared" si="2"/>
        <v>1809122.72</v>
      </c>
    </row>
    <row r="58" spans="1:7">
      <c r="A58" s="10" t="s">
        <v>107</v>
      </c>
      <c r="B58" s="55">
        <v>1500000</v>
      </c>
      <c r="C58" s="55">
        <f>+D58-B58</f>
        <v>418391.37999999989</v>
      </c>
      <c r="D58" s="55">
        <v>1918391.38</v>
      </c>
      <c r="E58" s="55">
        <v>274101.65999999997</v>
      </c>
      <c r="F58" s="55">
        <v>274101.65999999997</v>
      </c>
      <c r="G58" s="55">
        <f t="shared" si="2"/>
        <v>1644289.72</v>
      </c>
    </row>
    <row r="59" spans="1:7">
      <c r="A59" s="10" t="s">
        <v>108</v>
      </c>
      <c r="B59" s="55"/>
      <c r="C59" s="55"/>
      <c r="D59" s="55"/>
      <c r="E59" s="55"/>
      <c r="F59" s="55"/>
      <c r="G59" s="55">
        <f t="shared" si="2"/>
        <v>0</v>
      </c>
    </row>
    <row r="60" spans="1:7">
      <c r="A60" s="10" t="s">
        <v>109</v>
      </c>
      <c r="B60" s="55">
        <v>229406.96</v>
      </c>
      <c r="C60" s="55">
        <f>+D60-B60</f>
        <v>70593.040000000008</v>
      </c>
      <c r="D60" s="55">
        <v>300000</v>
      </c>
      <c r="E60" s="55">
        <v>0</v>
      </c>
      <c r="F60" s="55">
        <v>0</v>
      </c>
      <c r="G60" s="55">
        <f t="shared" si="2"/>
        <v>300000</v>
      </c>
    </row>
    <row r="61" spans="1:7" ht="5.0999999999999996" customHeight="1">
      <c r="A61" s="7"/>
      <c r="B61" s="54"/>
      <c r="C61" s="54"/>
      <c r="D61" s="54"/>
      <c r="E61" s="54"/>
      <c r="F61" s="54"/>
      <c r="G61" s="54"/>
    </row>
    <row r="62" spans="1:7">
      <c r="A62" s="7" t="s">
        <v>110</v>
      </c>
      <c r="B62" s="54">
        <f>SUM(B63:B71)</f>
        <v>1555398.53</v>
      </c>
      <c r="C62" s="54">
        <f t="shared" ref="C62:F62" si="9">SUM(C63:C71)</f>
        <v>6209999.8700000001</v>
      </c>
      <c r="D62" s="54">
        <f t="shared" si="9"/>
        <v>7765398.4000000004</v>
      </c>
      <c r="E62" s="54">
        <f t="shared" si="9"/>
        <v>2961130.77</v>
      </c>
      <c r="F62" s="54">
        <f t="shared" si="9"/>
        <v>2961130.77</v>
      </c>
      <c r="G62" s="54">
        <f t="shared" si="2"/>
        <v>4804267.6300000008</v>
      </c>
    </row>
    <row r="63" spans="1:7">
      <c r="A63" s="10" t="s">
        <v>111</v>
      </c>
      <c r="B63" s="55">
        <v>1555398.53</v>
      </c>
      <c r="C63" s="55">
        <f>+D63-B63</f>
        <v>686109.86999999988</v>
      </c>
      <c r="D63" s="55">
        <v>2241508.4</v>
      </c>
      <c r="E63" s="55">
        <v>100000</v>
      </c>
      <c r="F63" s="55">
        <v>100000</v>
      </c>
      <c r="G63" s="55">
        <f t="shared" si="2"/>
        <v>2141508.4</v>
      </c>
    </row>
    <row r="64" spans="1:7">
      <c r="A64" s="10" t="s">
        <v>112</v>
      </c>
      <c r="B64" s="55">
        <v>0</v>
      </c>
      <c r="C64" s="55">
        <f>+D64-B64</f>
        <v>5523890</v>
      </c>
      <c r="D64" s="55">
        <v>5523890</v>
      </c>
      <c r="E64" s="55">
        <v>2861130.77</v>
      </c>
      <c r="F64" s="55">
        <v>2861130.77</v>
      </c>
      <c r="G64" s="55">
        <f t="shared" si="2"/>
        <v>2662759.23</v>
      </c>
    </row>
    <row r="65" spans="1:7">
      <c r="A65" s="10" t="s">
        <v>113</v>
      </c>
      <c r="B65" s="55"/>
      <c r="C65" s="55"/>
      <c r="D65" s="55"/>
      <c r="E65" s="55"/>
      <c r="F65" s="55"/>
      <c r="G65" s="55">
        <f t="shared" si="2"/>
        <v>0</v>
      </c>
    </row>
    <row r="66" spans="1:7">
      <c r="A66" s="10" t="s">
        <v>114</v>
      </c>
      <c r="B66" s="55"/>
      <c r="C66" s="55"/>
      <c r="D66" s="55"/>
      <c r="E66" s="55"/>
      <c r="F66" s="55"/>
      <c r="G66" s="55">
        <f t="shared" si="2"/>
        <v>0</v>
      </c>
    </row>
    <row r="67" spans="1:7">
      <c r="A67" s="10" t="s">
        <v>115</v>
      </c>
      <c r="B67" s="55"/>
      <c r="C67" s="55"/>
      <c r="D67" s="55"/>
      <c r="E67" s="55"/>
      <c r="F67" s="55"/>
      <c r="G67" s="55">
        <f t="shared" si="2"/>
        <v>0</v>
      </c>
    </row>
    <row r="68" spans="1:7">
      <c r="A68" s="10" t="s">
        <v>116</v>
      </c>
      <c r="B68" s="55"/>
      <c r="C68" s="55"/>
      <c r="D68" s="55"/>
      <c r="E68" s="55"/>
      <c r="F68" s="55"/>
      <c r="G68" s="55">
        <f t="shared" si="2"/>
        <v>0</v>
      </c>
    </row>
    <row r="69" spans="1:7">
      <c r="A69" s="10" t="s">
        <v>117</v>
      </c>
      <c r="B69" s="55"/>
      <c r="C69" s="55"/>
      <c r="D69" s="55"/>
      <c r="E69" s="55"/>
      <c r="F69" s="55"/>
      <c r="G69" s="55">
        <f t="shared" si="2"/>
        <v>0</v>
      </c>
    </row>
    <row r="70" spans="1:7">
      <c r="A70" s="10" t="s">
        <v>118</v>
      </c>
      <c r="B70" s="55"/>
      <c r="C70" s="55"/>
      <c r="D70" s="55"/>
      <c r="E70" s="55"/>
      <c r="F70" s="55"/>
      <c r="G70" s="55">
        <f t="shared" si="2"/>
        <v>0</v>
      </c>
    </row>
    <row r="71" spans="1:7">
      <c r="A71" s="10" t="s">
        <v>119</v>
      </c>
      <c r="B71" s="55"/>
      <c r="C71" s="55"/>
      <c r="D71" s="55"/>
      <c r="E71" s="55"/>
      <c r="F71" s="55"/>
      <c r="G71" s="55">
        <f t="shared" si="2"/>
        <v>0</v>
      </c>
    </row>
    <row r="72" spans="1:7" ht="5.0999999999999996" customHeight="1">
      <c r="A72" s="7"/>
      <c r="B72" s="54"/>
      <c r="C72" s="54"/>
      <c r="D72" s="54"/>
      <c r="E72" s="54"/>
      <c r="F72" s="54"/>
      <c r="G72" s="54"/>
    </row>
    <row r="73" spans="1:7">
      <c r="A73" s="22" t="s">
        <v>120</v>
      </c>
      <c r="B73" s="54">
        <f>SUM(B74:B77)</f>
        <v>734856</v>
      </c>
      <c r="C73" s="54">
        <f t="shared" ref="C73:F73" si="10">SUM(C74:C77)</f>
        <v>0</v>
      </c>
      <c r="D73" s="54">
        <f t="shared" si="10"/>
        <v>734856</v>
      </c>
      <c r="E73" s="54">
        <f t="shared" si="10"/>
        <v>367428</v>
      </c>
      <c r="F73" s="54">
        <f t="shared" si="10"/>
        <v>367428</v>
      </c>
      <c r="G73" s="54">
        <f t="shared" ref="G73:G77" si="11">D73-E73</f>
        <v>367428</v>
      </c>
    </row>
    <row r="74" spans="1:7">
      <c r="A74" s="10" t="s">
        <v>121</v>
      </c>
      <c r="B74" s="55">
        <v>734856</v>
      </c>
      <c r="C74" s="55">
        <f>+D74-B74</f>
        <v>0</v>
      </c>
      <c r="D74" s="55">
        <v>734856</v>
      </c>
      <c r="E74" s="55">
        <v>367428</v>
      </c>
      <c r="F74" s="55">
        <v>367428</v>
      </c>
      <c r="G74" s="55">
        <f t="shared" si="11"/>
        <v>367428</v>
      </c>
    </row>
    <row r="75" spans="1:7" ht="22.5">
      <c r="A75" s="23" t="s">
        <v>122</v>
      </c>
      <c r="B75" s="55"/>
      <c r="C75" s="55"/>
      <c r="D75" s="55"/>
      <c r="E75" s="55"/>
      <c r="F75" s="55"/>
      <c r="G75" s="55">
        <f t="shared" si="11"/>
        <v>0</v>
      </c>
    </row>
    <row r="76" spans="1:7">
      <c r="A76" s="10" t="s">
        <v>123</v>
      </c>
      <c r="B76" s="55"/>
      <c r="C76" s="55"/>
      <c r="D76" s="55"/>
      <c r="E76" s="55"/>
      <c r="F76" s="55"/>
      <c r="G76" s="55">
        <f t="shared" si="11"/>
        <v>0</v>
      </c>
    </row>
    <row r="77" spans="1:7">
      <c r="A77" s="10" t="s">
        <v>124</v>
      </c>
      <c r="B77" s="55"/>
      <c r="C77" s="55"/>
      <c r="D77" s="55"/>
      <c r="E77" s="55"/>
      <c r="F77" s="55"/>
      <c r="G77" s="55">
        <f t="shared" si="11"/>
        <v>0</v>
      </c>
    </row>
    <row r="78" spans="1:7" ht="5.0999999999999996" customHeight="1">
      <c r="A78" s="7"/>
      <c r="B78" s="54"/>
      <c r="C78" s="54"/>
      <c r="D78" s="54"/>
      <c r="E78" s="54"/>
      <c r="F78" s="54"/>
      <c r="G78" s="54"/>
    </row>
    <row r="79" spans="1:7">
      <c r="A79" s="7" t="s">
        <v>83</v>
      </c>
      <c r="B79" s="54">
        <f>B5+B42</f>
        <v>307106517.81000006</v>
      </c>
      <c r="C79" s="54">
        <f t="shared" ref="C79:G79" si="12">C5+C42</f>
        <v>45203308.12999998</v>
      </c>
      <c r="D79" s="54">
        <f t="shared" si="12"/>
        <v>352309825.94</v>
      </c>
      <c r="E79" s="54">
        <f t="shared" si="12"/>
        <v>121779117.2</v>
      </c>
      <c r="F79" s="54">
        <f t="shared" si="12"/>
        <v>121513917.53</v>
      </c>
      <c r="G79" s="54">
        <f t="shared" si="12"/>
        <v>230530708.73999998</v>
      </c>
    </row>
    <row r="80" spans="1:7" ht="5.0999999999999996" customHeight="1">
      <c r="A80" s="24"/>
      <c r="B80" s="56"/>
      <c r="C80" s="56"/>
      <c r="D80" s="56"/>
      <c r="E80" s="56"/>
      <c r="F80" s="56"/>
      <c r="G80" s="56"/>
    </row>
  </sheetData>
  <mergeCells count="2">
    <mergeCell ref="A1:G1"/>
    <mergeCell ref="B2:F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1"/>
    </sheetView>
  </sheetViews>
  <sheetFormatPr baseColWidth="10" defaultRowHeight="11.25"/>
  <cols>
    <col min="1" max="1" width="56.83203125" style="14" customWidth="1"/>
    <col min="2" max="7" width="16.83203125" style="14" customWidth="1"/>
    <col min="8" max="16384" width="12" style="14"/>
  </cols>
  <sheetData>
    <row r="1" spans="1:7" ht="62.25" customHeight="1">
      <c r="A1" s="48" t="s">
        <v>186</v>
      </c>
      <c r="B1" s="52"/>
      <c r="C1" s="52"/>
      <c r="D1" s="52"/>
      <c r="E1" s="52"/>
      <c r="F1" s="52"/>
      <c r="G1" s="53"/>
    </row>
    <row r="2" spans="1:7">
      <c r="A2" s="39"/>
      <c r="B2" s="51" t="s">
        <v>0</v>
      </c>
      <c r="C2" s="51"/>
      <c r="D2" s="51"/>
      <c r="E2" s="51"/>
      <c r="F2" s="51"/>
      <c r="G2" s="36"/>
    </row>
    <row r="3" spans="1:7" ht="45.75" customHeight="1">
      <c r="A3" s="41" t="s">
        <v>1</v>
      </c>
      <c r="B3" s="38" t="s">
        <v>2</v>
      </c>
      <c r="C3" s="38" t="s">
        <v>3</v>
      </c>
      <c r="D3" s="38" t="s">
        <v>4</v>
      </c>
      <c r="E3" s="38" t="s">
        <v>126</v>
      </c>
      <c r="F3" s="38" t="s">
        <v>86</v>
      </c>
      <c r="G3" s="42" t="s">
        <v>7</v>
      </c>
    </row>
    <row r="4" spans="1:7">
      <c r="A4" s="25" t="s">
        <v>127</v>
      </c>
      <c r="B4" s="57">
        <f>B5+B6+B7+B10+B11+B14</f>
        <v>67224012.030000001</v>
      </c>
      <c r="C4" s="57">
        <f t="shared" ref="C4:G4" si="0">C5+C6+C7+C10+C11+C14</f>
        <v>2441814.1200000006</v>
      </c>
      <c r="D4" s="57">
        <f t="shared" si="0"/>
        <v>69665826.150000006</v>
      </c>
      <c r="E4" s="57">
        <f t="shared" si="0"/>
        <v>28594201.57</v>
      </c>
      <c r="F4" s="57">
        <f t="shared" si="0"/>
        <v>28594201.57</v>
      </c>
      <c r="G4" s="26">
        <f t="shared" si="0"/>
        <v>41071624.579999998</v>
      </c>
    </row>
    <row r="5" spans="1:7">
      <c r="A5" s="27" t="s">
        <v>128</v>
      </c>
      <c r="B5" s="58">
        <f>67224012.03-B7-B10-B14</f>
        <v>63829046.093857147</v>
      </c>
      <c r="C5" s="58">
        <f>+D5-B5</f>
        <v>557085.85624657571</v>
      </c>
      <c r="D5" s="58">
        <f>69665826.15-D7-D10-D14</f>
        <v>64386131.950103723</v>
      </c>
      <c r="E5" s="59">
        <f>28594201.57-E7-E10-E14</f>
        <v>26909444.417000003</v>
      </c>
      <c r="F5" s="59">
        <f>28594201.57-F7-F10-F14</f>
        <v>26909444.417000003</v>
      </c>
      <c r="G5" s="8">
        <f>D5-E5</f>
        <v>37476687.533103719</v>
      </c>
    </row>
    <row r="6" spans="1:7">
      <c r="A6" s="27" t="s">
        <v>129</v>
      </c>
      <c r="B6" s="58"/>
      <c r="C6" s="58"/>
      <c r="D6" s="58"/>
      <c r="E6" s="58"/>
      <c r="F6" s="58"/>
      <c r="G6" s="8">
        <f>D6-E6</f>
        <v>0</v>
      </c>
    </row>
    <row r="7" spans="1:7">
      <c r="A7" s="27" t="s">
        <v>130</v>
      </c>
      <c r="B7" s="58">
        <f>SUM(B8:B9)</f>
        <v>1234505.756142857</v>
      </c>
      <c r="C7" s="58">
        <f t="shared" ref="C7:G7" si="1">SUM(C8:C9)</f>
        <v>-56857.32624657522</v>
      </c>
      <c r="D7" s="58">
        <f t="shared" si="1"/>
        <v>1177648.4298962818</v>
      </c>
      <c r="E7" s="58">
        <f t="shared" si="1"/>
        <v>522532.26299999998</v>
      </c>
      <c r="F7" s="58">
        <f t="shared" si="1"/>
        <v>522532.26299999998</v>
      </c>
      <c r="G7" s="8">
        <f t="shared" si="1"/>
        <v>655116.16689628188</v>
      </c>
    </row>
    <row r="8" spans="1:7">
      <c r="A8" s="23" t="s">
        <v>131</v>
      </c>
      <c r="B8" s="60">
        <v>110511.16559999999</v>
      </c>
      <c r="C8" s="60">
        <f>+D8-B8</f>
        <v>0</v>
      </c>
      <c r="D8" s="60">
        <v>110511.16559999999</v>
      </c>
      <c r="E8" s="60">
        <v>56564.957999999991</v>
      </c>
      <c r="F8" s="60">
        <v>56564.957999999991</v>
      </c>
      <c r="G8" s="11">
        <f t="shared" ref="G8:G14" si="2">D8-E8</f>
        <v>53946.207600000002</v>
      </c>
    </row>
    <row r="9" spans="1:7">
      <c r="A9" s="23" t="s">
        <v>132</v>
      </c>
      <c r="B9" s="60">
        <v>1123994.5905428571</v>
      </c>
      <c r="C9" s="60">
        <f>+D9-B9</f>
        <v>-56857.32624657522</v>
      </c>
      <c r="D9" s="60">
        <v>1067137.2642962818</v>
      </c>
      <c r="E9" s="60">
        <v>465967.30499999999</v>
      </c>
      <c r="F9" s="60">
        <v>465967.30499999999</v>
      </c>
      <c r="G9" s="11">
        <f t="shared" si="2"/>
        <v>601169.95929628192</v>
      </c>
    </row>
    <row r="10" spans="1:7">
      <c r="A10" s="27" t="s">
        <v>133</v>
      </c>
      <c r="B10" s="58">
        <v>1160460.18</v>
      </c>
      <c r="C10" s="58">
        <f>+D10-B10</f>
        <v>1941585.59</v>
      </c>
      <c r="D10" s="58">
        <f>1162045.77+1940000</f>
        <v>3102045.77</v>
      </c>
      <c r="E10" s="58">
        <v>338696.15</v>
      </c>
      <c r="F10" s="58">
        <v>338696.15</v>
      </c>
      <c r="G10" s="8">
        <f t="shared" si="2"/>
        <v>2763349.62</v>
      </c>
    </row>
    <row r="11" spans="1:7" ht="22.5">
      <c r="A11" s="27" t="s">
        <v>134</v>
      </c>
      <c r="B11" s="58">
        <f>SUM(B12:B13)</f>
        <v>0</v>
      </c>
      <c r="C11" s="58">
        <f t="shared" ref="C11:F11" si="3">SUM(C12:C13)</f>
        <v>0</v>
      </c>
      <c r="D11" s="58">
        <f t="shared" si="3"/>
        <v>0</v>
      </c>
      <c r="E11" s="58">
        <f t="shared" si="3"/>
        <v>0</v>
      </c>
      <c r="F11" s="58">
        <f t="shared" si="3"/>
        <v>0</v>
      </c>
      <c r="G11" s="8">
        <f t="shared" si="2"/>
        <v>0</v>
      </c>
    </row>
    <row r="12" spans="1:7">
      <c r="A12" s="23" t="s">
        <v>135</v>
      </c>
      <c r="B12" s="60"/>
      <c r="C12" s="60"/>
      <c r="D12" s="60"/>
      <c r="E12" s="60"/>
      <c r="F12" s="60"/>
      <c r="G12" s="11">
        <f t="shared" si="2"/>
        <v>0</v>
      </c>
    </row>
    <row r="13" spans="1:7">
      <c r="A13" s="23" t="s">
        <v>136</v>
      </c>
      <c r="B13" s="60"/>
      <c r="C13" s="60"/>
      <c r="D13" s="60"/>
      <c r="E13" s="60"/>
      <c r="F13" s="60"/>
      <c r="G13" s="11">
        <f t="shared" si="2"/>
        <v>0</v>
      </c>
    </row>
    <row r="14" spans="1:7">
      <c r="A14" s="27" t="s">
        <v>137</v>
      </c>
      <c r="B14" s="58">
        <v>1000000</v>
      </c>
      <c r="C14" s="58">
        <f>+D14-B14</f>
        <v>0</v>
      </c>
      <c r="D14" s="58">
        <v>1000000</v>
      </c>
      <c r="E14" s="58">
        <f>76366.38+747162.36</f>
        <v>823528.74</v>
      </c>
      <c r="F14" s="58">
        <f>76366.38+747162.36</f>
        <v>823528.74</v>
      </c>
      <c r="G14" s="8">
        <f t="shared" si="2"/>
        <v>176471.26</v>
      </c>
    </row>
    <row r="15" spans="1:7" ht="5.0999999999999996" customHeight="1">
      <c r="A15" s="27"/>
      <c r="B15" s="60"/>
      <c r="C15" s="60"/>
      <c r="D15" s="60"/>
      <c r="E15" s="60"/>
      <c r="F15" s="60"/>
      <c r="G15" s="11"/>
    </row>
    <row r="16" spans="1:7">
      <c r="A16" s="19" t="s">
        <v>138</v>
      </c>
      <c r="B16" s="58">
        <f>B17+B18+B19+B22+B23+B26</f>
        <v>24447852.449999999</v>
      </c>
      <c r="C16" s="58">
        <f t="shared" ref="C16:G16" si="4">C17+C18+C19+C22+C23+C26</f>
        <v>1030171.4400000013</v>
      </c>
      <c r="D16" s="58">
        <f t="shared" si="4"/>
        <v>26178023.890000001</v>
      </c>
      <c r="E16" s="58">
        <f t="shared" si="4"/>
        <v>9973538.4100000001</v>
      </c>
      <c r="F16" s="58">
        <f t="shared" si="4"/>
        <v>9973538.4100000001</v>
      </c>
      <c r="G16" s="8">
        <f t="shared" si="4"/>
        <v>16204485.48</v>
      </c>
    </row>
    <row r="17" spans="1:7">
      <c r="A17" s="27" t="s">
        <v>128</v>
      </c>
      <c r="B17" s="58">
        <f>24447852.45-B19-B22-B26</f>
        <v>7100566.2357714288</v>
      </c>
      <c r="C17" s="58">
        <f>+D17-B17</f>
        <v>1030171.4400000013</v>
      </c>
      <c r="D17" s="58">
        <f>26178023.89-D19-D22-D26</f>
        <v>8130737.6757714301</v>
      </c>
      <c r="E17" s="58">
        <f>9973538.41-E19-E22-E26</f>
        <v>3778314.2804000005</v>
      </c>
      <c r="F17" s="58">
        <f>9973538.41-F19-F22-F26</f>
        <v>3778314.2804000005</v>
      </c>
      <c r="G17" s="8">
        <f t="shared" ref="G17:G26" si="5">D17-E17</f>
        <v>4352423.3953714296</v>
      </c>
    </row>
    <row r="18" spans="1:7">
      <c r="A18" s="27" t="s">
        <v>129</v>
      </c>
      <c r="B18" s="58"/>
      <c r="C18" s="58"/>
      <c r="D18" s="58"/>
      <c r="E18" s="58"/>
      <c r="F18" s="58"/>
      <c r="G18" s="8">
        <f t="shared" si="5"/>
        <v>0</v>
      </c>
    </row>
    <row r="19" spans="1:7">
      <c r="A19" s="27" t="s">
        <v>130</v>
      </c>
      <c r="B19" s="58">
        <f>SUM(B20:B21)</f>
        <v>1883753.264228571</v>
      </c>
      <c r="C19" s="58">
        <f>+D19-B19</f>
        <v>0</v>
      </c>
      <c r="D19" s="58">
        <f t="shared" ref="D19:F19" si="6">SUM(D20:D21)</f>
        <v>1883753.264228571</v>
      </c>
      <c r="E19" s="58">
        <f t="shared" si="6"/>
        <v>825622.13959999999</v>
      </c>
      <c r="F19" s="58">
        <f t="shared" si="6"/>
        <v>825622.13959999999</v>
      </c>
      <c r="G19" s="8">
        <f t="shared" si="5"/>
        <v>1058131.1246285709</v>
      </c>
    </row>
    <row r="20" spans="1:7">
      <c r="A20" s="23" t="s">
        <v>131</v>
      </c>
      <c r="B20" s="60">
        <v>110511.16559999999</v>
      </c>
      <c r="C20" s="60">
        <f>+D20-B20</f>
        <v>0</v>
      </c>
      <c r="D20" s="60">
        <v>110511.16559999999</v>
      </c>
      <c r="E20" s="60">
        <v>39281.219999999994</v>
      </c>
      <c r="F20" s="60">
        <v>39281.219999999994</v>
      </c>
      <c r="G20" s="11">
        <f t="shared" si="5"/>
        <v>71229.945600000006</v>
      </c>
    </row>
    <row r="21" spans="1:7">
      <c r="A21" s="23" t="s">
        <v>132</v>
      </c>
      <c r="B21" s="60">
        <v>1773242.098628571</v>
      </c>
      <c r="C21" s="60"/>
      <c r="D21" s="60">
        <v>1773242.098628571</v>
      </c>
      <c r="E21" s="60">
        <v>786340.91960000002</v>
      </c>
      <c r="F21" s="60">
        <v>786340.91960000002</v>
      </c>
      <c r="G21" s="11">
        <f t="shared" si="5"/>
        <v>986901.179028571</v>
      </c>
    </row>
    <row r="22" spans="1:7">
      <c r="A22" s="27" t="s">
        <v>133</v>
      </c>
      <c r="B22" s="58">
        <v>15463532.949999999</v>
      </c>
      <c r="C22" s="58">
        <f>+D22-B22</f>
        <v>0</v>
      </c>
      <c r="D22" s="58">
        <f>16163532.95-D26</f>
        <v>15463532.949999999</v>
      </c>
      <c r="E22" s="58">
        <v>5369601.9900000002</v>
      </c>
      <c r="F22" s="58">
        <v>5369601.9900000002</v>
      </c>
      <c r="G22" s="8">
        <f t="shared" si="5"/>
        <v>10093930.959999999</v>
      </c>
    </row>
    <row r="23" spans="1:7" ht="22.5">
      <c r="A23" s="27" t="s">
        <v>134</v>
      </c>
      <c r="B23" s="58">
        <f>SUM(B24:B25)</f>
        <v>0</v>
      </c>
      <c r="C23" s="58">
        <f t="shared" ref="C23:F23" si="7">SUM(C24:C25)</f>
        <v>0</v>
      </c>
      <c r="D23" s="58">
        <f t="shared" si="7"/>
        <v>0</v>
      </c>
      <c r="E23" s="58">
        <f t="shared" si="7"/>
        <v>0</v>
      </c>
      <c r="F23" s="58">
        <f t="shared" si="7"/>
        <v>0</v>
      </c>
      <c r="G23" s="8">
        <f t="shared" si="5"/>
        <v>0</v>
      </c>
    </row>
    <row r="24" spans="1:7">
      <c r="A24" s="23" t="s">
        <v>135</v>
      </c>
      <c r="B24" s="60"/>
      <c r="C24" s="60"/>
      <c r="D24" s="60"/>
      <c r="E24" s="60"/>
      <c r="F24" s="60"/>
      <c r="G24" s="11">
        <f t="shared" si="5"/>
        <v>0</v>
      </c>
    </row>
    <row r="25" spans="1:7">
      <c r="A25" s="23" t="s">
        <v>136</v>
      </c>
      <c r="B25" s="60"/>
      <c r="C25" s="60"/>
      <c r="D25" s="60"/>
      <c r="E25" s="60"/>
      <c r="F25" s="60"/>
      <c r="G25" s="11">
        <f t="shared" si="5"/>
        <v>0</v>
      </c>
    </row>
    <row r="26" spans="1:7">
      <c r="A26" s="27" t="s">
        <v>137</v>
      </c>
      <c r="B26" s="58">
        <v>0</v>
      </c>
      <c r="C26" s="58">
        <v>0</v>
      </c>
      <c r="D26" s="58">
        <v>700000</v>
      </c>
      <c r="E26" s="58">
        <v>0</v>
      </c>
      <c r="F26" s="58">
        <v>0</v>
      </c>
      <c r="G26" s="8">
        <f t="shared" si="5"/>
        <v>700000</v>
      </c>
    </row>
    <row r="27" spans="1:7">
      <c r="A27" s="19" t="s">
        <v>139</v>
      </c>
      <c r="B27" s="58">
        <f>B4+B16</f>
        <v>91671864.480000004</v>
      </c>
      <c r="C27" s="58">
        <f t="shared" ref="C27:G27" si="8">C4+C16</f>
        <v>3471985.5600000019</v>
      </c>
      <c r="D27" s="58">
        <f t="shared" si="8"/>
        <v>95843850.040000007</v>
      </c>
      <c r="E27" s="58">
        <f t="shared" si="8"/>
        <v>38567739.980000004</v>
      </c>
      <c r="F27" s="58">
        <f t="shared" si="8"/>
        <v>38567739.980000004</v>
      </c>
      <c r="G27" s="8">
        <f t="shared" si="8"/>
        <v>57276110.060000002</v>
      </c>
    </row>
    <row r="28" spans="1:7" ht="5.0999999999999996" customHeight="1">
      <c r="A28" s="28"/>
      <c r="B28" s="13"/>
      <c r="C28" s="13"/>
      <c r="D28" s="13"/>
      <c r="E28" s="13"/>
      <c r="F28" s="13"/>
      <c r="G28" s="13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Hoja1</vt:lpstr>
      <vt:lpstr>F6a</vt:lpstr>
      <vt:lpstr>F6b</vt:lpstr>
      <vt:lpstr>F6c</vt:lpstr>
      <vt:lpstr>F6d</vt:lpstr>
      <vt:lpstr>'F6a'!Títulos_a_imprimir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2017-03-01T16:13:20Z</cp:lastPrinted>
  <dcterms:created xsi:type="dcterms:W3CDTF">2017-01-11T17:22:36Z</dcterms:created>
  <dcterms:modified xsi:type="dcterms:W3CDTF">2017-09-09T22:48:36Z</dcterms:modified>
</cp:coreProperties>
</file>